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800"/>
  </bookViews>
  <sheets>
    <sheet name="RACEBOARD" sheetId="23" r:id="rId1"/>
    <sheet name="RSX FÉRFI" sheetId="21" r:id="rId2"/>
    <sheet name="RSX NŐI" sheetId="2" r:id="rId3"/>
    <sheet name="RSX IFI" sheetId="3" r:id="rId4"/>
    <sheet name="Techno Plus" sheetId="22" r:id="rId5"/>
    <sheet name="T293 U17" sheetId="5" r:id="rId6"/>
    <sheet name="T293 U15" sheetId="6" r:id="rId7"/>
    <sheet name="U14 Freestyle" sheetId="8" r:id="rId8"/>
    <sheet name="U13 GYEREK" sheetId="7" r:id="rId9"/>
    <sheet name="U11 GYEREK" sheetId="24" r:id="rId10"/>
    <sheet name="Sebességi" sheetId="20" r:id="rId11"/>
    <sheet name="FORMULA" sheetId="19" r:id="rId12"/>
    <sheet name="FOIL" sheetId="25" r:id="rId13"/>
    <sheet name="Összetett MB" sheetId="15" r:id="rId14"/>
    <sheet name="EGYESÜLETI RANGSOR" sheetId="16" r:id="rId15"/>
    <sheet name="TOP 3-ak" sheetId="26" r:id="rId16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5" l="1"/>
  <c r="M5" i="25"/>
  <c r="G39" i="16"/>
  <c r="G27" i="16"/>
  <c r="G15" i="16"/>
  <c r="G33" i="16"/>
  <c r="G21" i="16"/>
  <c r="G9" i="16"/>
  <c r="K39" i="16"/>
  <c r="K27" i="16"/>
  <c r="K15" i="16"/>
  <c r="K9" i="16"/>
  <c r="AP11" i="6"/>
  <c r="AP10" i="6"/>
  <c r="AP8" i="6"/>
  <c r="AP9" i="6"/>
  <c r="AP7" i="6"/>
  <c r="AP6" i="6"/>
  <c r="AP5" i="6"/>
  <c r="AP4" i="6"/>
  <c r="AP3" i="6"/>
  <c r="AP7" i="5"/>
  <c r="AP6" i="5"/>
  <c r="AP5" i="5"/>
  <c r="AP4" i="5"/>
  <c r="AP3" i="5"/>
  <c r="M3" i="25" l="1"/>
  <c r="N12" i="24"/>
  <c r="N11" i="24"/>
  <c r="N9" i="24"/>
  <c r="N8" i="24"/>
  <c r="N10" i="24"/>
  <c r="N7" i="24"/>
  <c r="N6" i="24"/>
  <c r="N5" i="24"/>
  <c r="N4" i="24"/>
  <c r="N3" i="24"/>
  <c r="N19" i="7" l="1"/>
  <c r="N17" i="7"/>
  <c r="N13" i="7"/>
  <c r="N20" i="7"/>
  <c r="N18" i="7"/>
  <c r="N16" i="7"/>
  <c r="N15" i="7"/>
  <c r="N14" i="7"/>
  <c r="N6" i="7"/>
  <c r="N9" i="7"/>
  <c r="N5" i="7"/>
  <c r="N7" i="7"/>
  <c r="N12" i="7"/>
  <c r="N11" i="7"/>
  <c r="N10" i="7"/>
  <c r="N8" i="7"/>
  <c r="N4" i="7"/>
  <c r="N3" i="7"/>
  <c r="AQ11" i="23"/>
  <c r="AQ10" i="23"/>
  <c r="AQ9" i="23"/>
  <c r="AQ8" i="23"/>
  <c r="AQ7" i="23"/>
  <c r="AQ6" i="23"/>
  <c r="AQ5" i="23"/>
  <c r="AQ4" i="23"/>
  <c r="AQ3" i="23"/>
  <c r="AP5" i="22" l="1"/>
  <c r="AP4" i="22"/>
  <c r="AP3" i="22"/>
  <c r="AQ3" i="2" l="1"/>
  <c r="AQ4" i="3"/>
  <c r="AQ3" i="3"/>
  <c r="AQ5" i="2"/>
  <c r="AQ4" i="2"/>
  <c r="AQ7" i="21" l="1"/>
  <c r="AQ6" i="21"/>
  <c r="AQ5" i="21"/>
  <c r="AQ4" i="21"/>
  <c r="AQ3" i="21"/>
  <c r="AD3" i="19" l="1"/>
  <c r="AD4" i="19"/>
  <c r="AD5" i="19"/>
  <c r="AD6" i="19"/>
  <c r="P39" i="16" l="1"/>
  <c r="O39" i="16"/>
  <c r="N39" i="16"/>
  <c r="M39" i="16"/>
  <c r="L39" i="16"/>
  <c r="J39" i="16"/>
  <c r="I39" i="16"/>
  <c r="H39" i="16"/>
  <c r="F39" i="16"/>
  <c r="E39" i="16"/>
  <c r="D39" i="16"/>
  <c r="D9" i="16" l="1"/>
  <c r="P15" i="16"/>
  <c r="O15" i="16"/>
  <c r="N15" i="16"/>
  <c r="M15" i="16"/>
  <c r="L15" i="16"/>
  <c r="J15" i="16"/>
  <c r="I15" i="16"/>
  <c r="H15" i="16"/>
  <c r="F15" i="16"/>
  <c r="E15" i="16"/>
  <c r="D15" i="16"/>
  <c r="P27" i="16"/>
  <c r="O27" i="16"/>
  <c r="N27" i="16"/>
  <c r="M27" i="16"/>
  <c r="L27" i="16"/>
  <c r="J27" i="16"/>
  <c r="I27" i="16"/>
  <c r="H27" i="16"/>
  <c r="F27" i="16"/>
  <c r="E27" i="16"/>
  <c r="D27" i="16"/>
  <c r="P33" i="16"/>
  <c r="O33" i="16"/>
  <c r="N33" i="16"/>
  <c r="M33" i="16"/>
  <c r="L33" i="16"/>
  <c r="J33" i="16"/>
  <c r="I33" i="16"/>
  <c r="H33" i="16"/>
  <c r="F33" i="16"/>
  <c r="E33" i="16"/>
  <c r="D33" i="16"/>
  <c r="E21" i="16"/>
  <c r="F21" i="16"/>
  <c r="H21" i="16"/>
  <c r="I21" i="16"/>
  <c r="J21" i="16"/>
  <c r="L21" i="16"/>
  <c r="M21" i="16"/>
  <c r="N21" i="16"/>
  <c r="O21" i="16"/>
  <c r="P21" i="16"/>
  <c r="D21" i="16"/>
  <c r="E9" i="16"/>
  <c r="F9" i="16"/>
  <c r="H9" i="16"/>
  <c r="I9" i="16"/>
  <c r="J9" i="16"/>
  <c r="L9" i="16"/>
  <c r="M9" i="16"/>
  <c r="N9" i="16"/>
  <c r="O9" i="16"/>
  <c r="P9" i="16"/>
  <c r="R21" i="16" l="1"/>
  <c r="R9" i="16"/>
  <c r="R33" i="16"/>
  <c r="R27" i="16"/>
  <c r="R15" i="16"/>
  <c r="R39" i="16"/>
</calcChain>
</file>

<file path=xl/sharedStrings.xml><?xml version="1.0" encoding="utf-8"?>
<sst xmlns="http://schemas.openxmlformats.org/spreadsheetml/2006/main" count="1730" uniqueCount="279">
  <si>
    <t>Nat</t>
  </si>
  <si>
    <t>Total</t>
  </si>
  <si>
    <t>Nett</t>
  </si>
  <si>
    <t>Gádorfalvi Áron</t>
  </si>
  <si>
    <t>RS:X Férfi</t>
  </si>
  <si>
    <t>Wind Sport Club</t>
  </si>
  <si>
    <t>HUN</t>
  </si>
  <si>
    <t>Sánta Bence</t>
  </si>
  <si>
    <t>MSZA</t>
  </si>
  <si>
    <t>Nikl Bence Dániel</t>
  </si>
  <si>
    <t>Bors Máté</t>
  </si>
  <si>
    <t>Cholnoky Sára</t>
  </si>
  <si>
    <t>RS:X Női</t>
  </si>
  <si>
    <t>Takácsy Lilla</t>
  </si>
  <si>
    <t>Geiger Richárd</t>
  </si>
  <si>
    <t>RS:X ifi</t>
  </si>
  <si>
    <t>Szlávi Roland</t>
  </si>
  <si>
    <t>Hanzély Márk</t>
  </si>
  <si>
    <t>Andok Viktor</t>
  </si>
  <si>
    <t>Helyezés</t>
  </si>
  <si>
    <t>Név</t>
  </si>
  <si>
    <t>Vitorlaszám</t>
  </si>
  <si>
    <t>Osztály</t>
  </si>
  <si>
    <t>Egyesület</t>
  </si>
  <si>
    <t>RS:X NŐI</t>
  </si>
  <si>
    <t>RS:X IFI</t>
  </si>
  <si>
    <t>LYC-MSZA 1.</t>
  </si>
  <si>
    <t>LYC-MSZA 2.</t>
  </si>
  <si>
    <t>LYC-MSZA 3.</t>
  </si>
  <si>
    <t>Szt. István Kupa 1.</t>
  </si>
  <si>
    <t>Szt. István Kupa 2.</t>
  </si>
  <si>
    <t>Szt. István Kupa 3.</t>
  </si>
  <si>
    <t>Szt. István Kupa 4.</t>
  </si>
  <si>
    <t>ISUZU Beach Feszt 1.</t>
  </si>
  <si>
    <t>ISUZU Beach Feszt 2.</t>
  </si>
  <si>
    <t>ISUZU Beach Feszt 3.</t>
  </si>
  <si>
    <t>ISUZU Beach Feszt 4.</t>
  </si>
  <si>
    <t>ISUZU Beach Feszt 5.</t>
  </si>
  <si>
    <t>ISUZU Beach Feszt 6.</t>
  </si>
  <si>
    <t>Jancsó Gergely</t>
  </si>
  <si>
    <t>Badacsonytomaji Szörf Klub SE</t>
  </si>
  <si>
    <t>Kelemen Dorka</t>
  </si>
  <si>
    <t>U15</t>
  </si>
  <si>
    <t>Pálinkás Tamás</t>
  </si>
  <si>
    <t>Negyeliczky Brúnó</t>
  </si>
  <si>
    <t>Morvai Anna</t>
  </si>
  <si>
    <t>Kelemen Lili</t>
  </si>
  <si>
    <t>Körte HVSE</t>
  </si>
  <si>
    <t>Stubits Dénes</t>
  </si>
  <si>
    <t>WSC</t>
  </si>
  <si>
    <t>Bósza Luca</t>
  </si>
  <si>
    <t>Stubits Kolos</t>
  </si>
  <si>
    <t>U17</t>
  </si>
  <si>
    <t>Jancsó Benedek</t>
  </si>
  <si>
    <t>Morvai Bálint</t>
  </si>
  <si>
    <t>Koppa Enikő</t>
  </si>
  <si>
    <t>Balás Csongor</t>
  </si>
  <si>
    <t>Varsa Surf SE</t>
  </si>
  <si>
    <t>Jancsó Kristóf</t>
  </si>
  <si>
    <t>Szörftábor.hu SE</t>
  </si>
  <si>
    <t>Álló Viktor</t>
  </si>
  <si>
    <t>Mihálkó Máté</t>
  </si>
  <si>
    <t>Szörf Bázis (Surf Core) SK</t>
  </si>
  <si>
    <t>Bakonyi-Tóth Rozi</t>
  </si>
  <si>
    <t>Ruttkay Panna</t>
  </si>
  <si>
    <t>Egyesüle</t>
  </si>
  <si>
    <t>1.</t>
  </si>
  <si>
    <t>2.</t>
  </si>
  <si>
    <t>3.</t>
  </si>
  <si>
    <t>Jancsó Gergő</t>
  </si>
  <si>
    <t>Varga Gábor</t>
  </si>
  <si>
    <t>Kerek Gábor</t>
  </si>
  <si>
    <t>Dr Molnár Ákos</t>
  </si>
  <si>
    <t>Gemela Gábor</t>
  </si>
  <si>
    <t>Sebességi</t>
  </si>
  <si>
    <t>Viganj 1.</t>
  </si>
  <si>
    <t>Viganj 2.</t>
  </si>
  <si>
    <t>Viganj 3.</t>
  </si>
  <si>
    <t>Formula</t>
  </si>
  <si>
    <t>Zöllner Viktor</t>
  </si>
  <si>
    <t>FORMULA</t>
  </si>
  <si>
    <t>ISUZU Beach Feszt. 1.</t>
  </si>
  <si>
    <t>ISUZU Beach Feszt. 2.</t>
  </si>
  <si>
    <t>ISUZU Beach Feszt. 3.</t>
  </si>
  <si>
    <t>ISUZU Beach Feszt. 4.</t>
  </si>
  <si>
    <t>ISUZU Beach Feszt. 5.</t>
  </si>
  <si>
    <t>ISUZU Beach Feszt. 6.</t>
  </si>
  <si>
    <t>ISUZU Beach Feszt. 7.</t>
  </si>
  <si>
    <t>Raceboard</t>
  </si>
  <si>
    <t>Nagy-Pál Levente</t>
  </si>
  <si>
    <t>Pollacsek Kálmán</t>
  </si>
  <si>
    <t>Gádorfalvi Károly</t>
  </si>
  <si>
    <t>Gilicze Tamás</t>
  </si>
  <si>
    <t>Gádorfalvi Luca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</si>
  <si>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</si>
  <si>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</si>
  <si>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</si>
  <si>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</si>
  <si>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</si>
  <si>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</si>
  <si>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</si>
  <si>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</si>
  <si>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</si>
  <si>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</si>
  <si>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</si>
  <si>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</si>
  <si>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</si>
  <si>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</si>
  <si>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Összetett MB helyezés</t>
  </si>
  <si>
    <t>Adott osztályban elértelyezés</t>
  </si>
  <si>
    <t>Pontszám</t>
  </si>
  <si>
    <t>Raceboard férfi</t>
  </si>
  <si>
    <t>ÖSSZETETT MAGYAR BAJNOKSÁG</t>
  </si>
  <si>
    <t>EGYESÜLETI RANGSOR</t>
  </si>
  <si>
    <t>FW</t>
  </si>
  <si>
    <t>SPEED</t>
  </si>
  <si>
    <t>ÖSSZPONTSZÁM</t>
  </si>
  <si>
    <r>
      <t>SZORZÓ</t>
    </r>
    <r>
      <rPr>
        <b/>
        <i/>
        <sz val="11"/>
        <color theme="1"/>
        <rFont val="Calibri"/>
        <family val="2"/>
        <charset val="238"/>
      </rPr>
      <t>→</t>
    </r>
  </si>
  <si>
    <t>Osztályonként elért helyezés</t>
  </si>
  <si>
    <t>Ranglista</t>
  </si>
  <si>
    <t>Rip Curl 1.</t>
  </si>
  <si>
    <t>Rip Curl 2.</t>
  </si>
  <si>
    <t>Rip Curl 3.</t>
  </si>
  <si>
    <t>Rip Curl 4.</t>
  </si>
  <si>
    <t>Rip Curl 5.</t>
  </si>
  <si>
    <t>Rip Curl 6.</t>
  </si>
  <si>
    <t>Rip Curl 7.</t>
  </si>
  <si>
    <t>DNC</t>
  </si>
  <si>
    <t>RACEBOARD</t>
  </si>
  <si>
    <t>DNF</t>
  </si>
  <si>
    <t>ISUZU Beach Feszt. 8.</t>
  </si>
  <si>
    <t>ISUZU Beach Feszt. 9.</t>
  </si>
  <si>
    <t>Aliga I. 1.</t>
  </si>
  <si>
    <t>Aliga I. 2.</t>
  </si>
  <si>
    <t>Aliga I. 3.</t>
  </si>
  <si>
    <t>Aliga I. 4.</t>
  </si>
  <si>
    <t>Aliga I. 5.</t>
  </si>
  <si>
    <t>Aliga I. 6.</t>
  </si>
  <si>
    <t>OCS</t>
  </si>
  <si>
    <t>RDG</t>
  </si>
  <si>
    <t>Mátrai Márk</t>
  </si>
  <si>
    <t>Aliga II. 1.</t>
  </si>
  <si>
    <t>Aliga II. 2.</t>
  </si>
  <si>
    <t>Aliga II. 3.</t>
  </si>
  <si>
    <t>Aliga II. 4.</t>
  </si>
  <si>
    <t>Aliga II. 5.</t>
  </si>
  <si>
    <t>Aliga II. 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</si>
  <si>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</si>
  <si>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</si>
  <si>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</si>
  <si>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</si>
  <si>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</si>
  <si>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</si>
  <si>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</si>
  <si>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</si>
  <si>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</si>
  <si>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</si>
  <si>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</si>
  <si>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</si>
  <si>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</si>
  <si>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</si>
  <si>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</si>
  <si>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</si>
  <si>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</si>
  <si>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</si>
  <si>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Zahorán Előd</t>
  </si>
  <si>
    <t>ISUZU Beach Feszt 7.</t>
  </si>
  <si>
    <t>ISUZU Beach Feszt 8.</t>
  </si>
  <si>
    <t>ISUZU Beach Feszt 9.</t>
  </si>
  <si>
    <t>ALIGA I. 1.</t>
  </si>
  <si>
    <t>ALIGA I. 2.</t>
  </si>
  <si>
    <t>ALIGA I. 3.</t>
  </si>
  <si>
    <t>ALIGA I. 4.</t>
  </si>
  <si>
    <t>ALIGA I. 5.</t>
  </si>
  <si>
    <t>ALIGA I. 6.</t>
  </si>
  <si>
    <t>ALIGA II. 1.</t>
  </si>
  <si>
    <t>ALIGA II. 2.</t>
  </si>
  <si>
    <t>ALIGA II. 3.</t>
  </si>
  <si>
    <t>amatőr</t>
  </si>
  <si>
    <t>Kalász János</t>
  </si>
  <si>
    <t>Pék Márton</t>
  </si>
  <si>
    <t>Tussay Zsolt</t>
  </si>
  <si>
    <t>Válóczy Balázs</t>
  </si>
  <si>
    <t>46,62</t>
  </si>
  <si>
    <t>Erdős Bálint</t>
  </si>
  <si>
    <t>Hegyi Nándor</t>
  </si>
  <si>
    <t>Marosi Gábor</t>
  </si>
  <si>
    <t>Legjobb eredmény
2018.09.29.
max 10 s [km/h]</t>
  </si>
  <si>
    <t>KATEGÓRIA</t>
  </si>
  <si>
    <t>NÉV</t>
  </si>
  <si>
    <t>AMATŐR EREDMÉNYEK</t>
  </si>
  <si>
    <t>Tóth Etre</t>
  </si>
  <si>
    <t>Takács Máté</t>
  </si>
  <si>
    <t>Torma János</t>
  </si>
  <si>
    <t>Dr Szabó Roland</t>
  </si>
  <si>
    <t>HELYEZÉS</t>
  </si>
  <si>
    <t>PROFI EREDMÉNYEK</t>
  </si>
  <si>
    <t>MSZA SE</t>
  </si>
  <si>
    <t>Surfcore Szörfbázis</t>
  </si>
  <si>
    <t>Varsa SE</t>
  </si>
  <si>
    <t>Badacsonytomaji SZK</t>
  </si>
  <si>
    <t>Liget Szörf Klub SE</t>
  </si>
  <si>
    <t>Fa Sebességi Magyar Bajnokság</t>
  </si>
  <si>
    <t>DSQ</t>
  </si>
  <si>
    <t>Kutasy Kamilla</t>
  </si>
  <si>
    <t>RS:X FÉRFI</t>
  </si>
  <si>
    <t>Techno Plus</t>
  </si>
  <si>
    <t>Koppa Sára</t>
  </si>
  <si>
    <t>Utassy Loránd</t>
  </si>
  <si>
    <t>U13 Gyerek</t>
  </si>
  <si>
    <t>Szabó Marcell</t>
  </si>
  <si>
    <t>U13</t>
  </si>
  <si>
    <t>Szörftábor.hu 1.</t>
  </si>
  <si>
    <t>Szörftábor.hu 2.</t>
  </si>
  <si>
    <t>Szörftábor.hu 3.</t>
  </si>
  <si>
    <t>Szörftábor.hu 4.</t>
  </si>
  <si>
    <t>WSC Kupa 1.</t>
  </si>
  <si>
    <t>k</t>
  </si>
  <si>
    <t>Ruttkay Sára</t>
  </si>
  <si>
    <t>Bélai Balázs</t>
  </si>
  <si>
    <t>Ivák-Tokody Dávid</t>
  </si>
  <si>
    <t>Röhrig Barna</t>
  </si>
  <si>
    <t>Melkvi Ábris</t>
  </si>
  <si>
    <t>Bósza Bori</t>
  </si>
  <si>
    <t>X</t>
  </si>
  <si>
    <t>Spartacus VSE</t>
  </si>
  <si>
    <t>Baticz Boróka</t>
  </si>
  <si>
    <t>Harsányi Lili</t>
  </si>
  <si>
    <t>Bóla Balázs</t>
  </si>
  <si>
    <t>Szitakötő SE</t>
  </si>
  <si>
    <t>Kis Nikolett</t>
  </si>
  <si>
    <t>Károly Lili</t>
  </si>
  <si>
    <t>Tas Réka</t>
  </si>
  <si>
    <t>Csicsmann Kata</t>
  </si>
  <si>
    <t>MEZ18</t>
  </si>
  <si>
    <t>RET</t>
  </si>
  <si>
    <t>DNC=19</t>
  </si>
  <si>
    <t>WSC Kupa 2.</t>
  </si>
  <si>
    <t>WSC Kupa 3.</t>
  </si>
  <si>
    <t>U14 FREESTYLE</t>
  </si>
  <si>
    <t>U11 Gyerek</t>
  </si>
  <si>
    <t>U11</t>
  </si>
  <si>
    <t>Gerlits Kristóf</t>
  </si>
  <si>
    <t>Gál Kristóf Ármin</t>
  </si>
  <si>
    <t>Gundy Lőrinc</t>
  </si>
  <si>
    <t>Kamaroudis Marcos</t>
  </si>
  <si>
    <t>Simon Hanna</t>
  </si>
  <si>
    <t>Károlyi Gergő</t>
  </si>
  <si>
    <t>Tóth Viktor</t>
  </si>
  <si>
    <t>DNC=11</t>
  </si>
  <si>
    <t>Foil</t>
  </si>
  <si>
    <t>Varsa</t>
  </si>
  <si>
    <t>Surfcore Szörf Bázis</t>
  </si>
  <si>
    <t>DNC=4</t>
  </si>
  <si>
    <t>T293 U17</t>
  </si>
  <si>
    <t>Busch Anna</t>
  </si>
  <si>
    <t>Seregi Laura</t>
  </si>
  <si>
    <t>DNC=6</t>
  </si>
  <si>
    <t>BYC</t>
  </si>
  <si>
    <t>T293 U15</t>
  </si>
  <si>
    <t>Kossovics Máté</t>
  </si>
  <si>
    <t>Spartacus VE</t>
  </si>
  <si>
    <t>DNC, DNF=10</t>
  </si>
  <si>
    <t>U14 FREE</t>
  </si>
  <si>
    <t>GYEREK U13</t>
  </si>
  <si>
    <t>Gyerek U11</t>
  </si>
  <si>
    <t>RB</t>
  </si>
  <si>
    <t>T293 Plus</t>
  </si>
  <si>
    <t>RSX Ifi</t>
  </si>
  <si>
    <t>RSX Férfi</t>
  </si>
  <si>
    <t>RSX Női</t>
  </si>
  <si>
    <t>Szörftábor.hu SZK</t>
  </si>
  <si>
    <t>Varsa Surf SZK</t>
  </si>
  <si>
    <t>2018-ban senki sem indult három osztályban ezért értékelhetetlen</t>
  </si>
  <si>
    <t>FA Magyar Szörf Bajnokság 2018 végeredmény TOP 3</t>
  </si>
  <si>
    <t>Legjobb RS:X IFI</t>
  </si>
  <si>
    <t>WINDSURF FOIL</t>
  </si>
  <si>
    <t>Magyar Szörf Akadémia SE</t>
  </si>
  <si>
    <t>Várföldi Dorina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</si>
</sst>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4"/>
      <color rgb="FFFFC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4"/>
      <color theme="7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gray0625"/>
    </fill>
    <fill>
      <patternFill patternType="gray0625">
        <bgColor theme="2"/>
      </patternFill>
    </fill>
    <fill>
      <patternFill patternType="solid">
        <fgColor rgb="FF00B0F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/>
    <xf numFmtId="0" fontId="0" fillId="0" borderId="0" xfId="0" applyFont="1" applyBorder="1"/>
    <xf numFmtId="0" fontId="8" fillId="0" borderId="0" xfId="0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2" fillId="0" borderId="0" xfId="0" applyFont="1"/>
    <xf numFmtId="0" fontId="8" fillId="0" borderId="3" xfId="0" applyFont="1" applyBorder="1"/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right"/>
    </xf>
    <xf numFmtId="0" fontId="2" fillId="0" borderId="0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2" borderId="1" xfId="0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4" borderId="1" xfId="0" applyFont="1" applyFill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1" xfId="0" applyNumberFormat="1" applyFont="1" applyBorder="1"/>
    <xf numFmtId="0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" fontId="0" fillId="6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/>
    <xf numFmtId="0" fontId="2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workbookViewId="0">
      <pane xSplit="2" topLeftCell="AH1" activePane="topRight" state="frozen"/>
      <selection pane="topRight" activeCell="AH1" sqref="AH1"/>
    </sheetView>
  </sheetViews>
  <sheetFormatPr defaultRowHeight="15" x14ac:dyDescent="0.25"/>
  <cols>
    <col min="1" max="1" width="15.85546875" bestFit="1" customWidth="1"/>
    <col min="2" max="2" width="17.5703125" bestFit="1" customWidth="1"/>
    <col min="4" max="4" width="10.7109375" bestFit="1" customWidth="1"/>
    <col min="5" max="5" width="10.28515625" bestFit="1" customWidth="1"/>
    <col min="6" max="6" width="28.28515625" bestFit="1" customWidth="1"/>
    <col min="7" max="13" width="12" bestFit="1" customWidth="1"/>
    <col min="14" max="16" width="11.7109375" bestFit="1" customWidth="1"/>
    <col min="17" max="23" width="19.140625" bestFit="1" customWidth="1"/>
    <col min="24" max="25" width="20" bestFit="1" customWidth="1"/>
    <col min="26" max="29" width="14.28515625" bestFit="1" customWidth="1"/>
    <col min="30" max="35" width="16.42578125" bestFit="1" customWidth="1"/>
    <col min="36" max="41" width="16.42578125" customWidth="1"/>
    <col min="43" max="43" width="6.5703125" bestFit="1" customWidth="1"/>
  </cols>
  <sheetData>
    <row r="1" spans="1:43" ht="18.75" x14ac:dyDescent="0.3">
      <c r="A1" s="16" t="s">
        <v>128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  <c r="AO1" s="21" t="s">
        <v>164</v>
      </c>
    </row>
    <row r="2" spans="1:43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39" t="s">
        <v>137</v>
      </c>
      <c r="AF2" s="2" t="s">
        <v>29</v>
      </c>
      <c r="AG2" s="2" t="s">
        <v>30</v>
      </c>
      <c r="AH2" s="2" t="s">
        <v>31</v>
      </c>
      <c r="AI2" s="2" t="s">
        <v>32</v>
      </c>
      <c r="AJ2" s="39" t="s">
        <v>141</v>
      </c>
      <c r="AK2" s="39" t="s">
        <v>142</v>
      </c>
      <c r="AL2" s="39" t="s">
        <v>143</v>
      </c>
      <c r="AM2" s="39" t="s">
        <v>144</v>
      </c>
      <c r="AN2" s="39" t="s">
        <v>145</v>
      </c>
      <c r="AO2" s="39" t="s">
        <v>146</v>
      </c>
      <c r="AP2" s="2" t="s">
        <v>1</v>
      </c>
      <c r="AQ2" s="2" t="s">
        <v>2</v>
      </c>
    </row>
    <row r="3" spans="1:43" x14ac:dyDescent="0.25">
      <c r="A3" s="9" t="s">
        <v>66</v>
      </c>
      <c r="B3" s="2" t="s">
        <v>3</v>
      </c>
      <c r="C3" s="1" t="s">
        <v>6</v>
      </c>
      <c r="D3" s="1">
        <v>1</v>
      </c>
      <c r="E3" s="1" t="s">
        <v>88</v>
      </c>
      <c r="F3" s="1" t="s">
        <v>49</v>
      </c>
      <c r="G3" s="4">
        <v>1</v>
      </c>
      <c r="H3" s="4">
        <v>1</v>
      </c>
      <c r="I3" s="4">
        <v>1</v>
      </c>
      <c r="J3" s="40" t="s">
        <v>127</v>
      </c>
      <c r="K3" s="4">
        <v>1</v>
      </c>
      <c r="L3" s="4">
        <v>1</v>
      </c>
      <c r="M3" s="4">
        <v>1</v>
      </c>
      <c r="N3" s="38">
        <v>1</v>
      </c>
      <c r="O3" s="41" t="s">
        <v>127</v>
      </c>
      <c r="P3" s="41" t="s">
        <v>127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1</v>
      </c>
      <c r="Z3" s="38">
        <v>1</v>
      </c>
      <c r="AA3" s="38">
        <v>1</v>
      </c>
      <c r="AB3" s="38">
        <v>1</v>
      </c>
      <c r="AC3" s="38">
        <v>2</v>
      </c>
      <c r="AD3" s="38">
        <v>1</v>
      </c>
      <c r="AE3" s="38">
        <v>1</v>
      </c>
      <c r="AF3" s="40" t="s">
        <v>127</v>
      </c>
      <c r="AG3" s="40" t="s">
        <v>127</v>
      </c>
      <c r="AH3" s="40" t="s">
        <v>127</v>
      </c>
      <c r="AI3" s="40" t="s">
        <v>127</v>
      </c>
      <c r="AJ3" s="38">
        <v>1</v>
      </c>
      <c r="AK3" s="38">
        <v>2</v>
      </c>
      <c r="AL3" s="41">
        <v>4</v>
      </c>
      <c r="AM3" s="38">
        <v>3</v>
      </c>
      <c r="AN3" s="41">
        <v>6</v>
      </c>
      <c r="AO3" s="38">
        <v>2</v>
      </c>
      <c r="AP3" s="1"/>
      <c r="AQ3" s="42">
        <f>SUM(AJ3:AO3,W3:AE3,Q3:V3,K3:N3,G3:I3)</f>
        <v>41</v>
      </c>
    </row>
    <row r="4" spans="1:43" x14ac:dyDescent="0.25">
      <c r="A4" s="9" t="s">
        <v>67</v>
      </c>
      <c r="B4" s="2" t="s">
        <v>208</v>
      </c>
      <c r="C4" s="1" t="s">
        <v>6</v>
      </c>
      <c r="D4" s="1">
        <v>71</v>
      </c>
      <c r="E4" s="1" t="s">
        <v>88</v>
      </c>
      <c r="F4" s="1" t="s">
        <v>8</v>
      </c>
      <c r="G4" s="40">
        <v>5</v>
      </c>
      <c r="H4" s="40">
        <v>6</v>
      </c>
      <c r="I4" s="4">
        <v>4</v>
      </c>
      <c r="J4" s="4">
        <v>2</v>
      </c>
      <c r="K4" s="4">
        <v>2</v>
      </c>
      <c r="L4" s="4">
        <v>2</v>
      </c>
      <c r="M4" s="4">
        <v>2</v>
      </c>
      <c r="N4" s="41" t="s">
        <v>127</v>
      </c>
      <c r="O4" s="41" t="s">
        <v>127</v>
      </c>
      <c r="P4" s="41" t="s">
        <v>127</v>
      </c>
      <c r="Q4" s="4">
        <v>2</v>
      </c>
      <c r="R4" s="4">
        <v>2</v>
      </c>
      <c r="S4" s="4">
        <v>2</v>
      </c>
      <c r="T4" s="4">
        <v>2</v>
      </c>
      <c r="U4" s="4">
        <v>2</v>
      </c>
      <c r="V4" s="4">
        <v>3</v>
      </c>
      <c r="W4" s="4">
        <v>4</v>
      </c>
      <c r="X4" s="4">
        <v>2</v>
      </c>
      <c r="Y4" s="4">
        <v>2</v>
      </c>
      <c r="Z4" s="38">
        <v>3</v>
      </c>
      <c r="AA4" s="38">
        <v>2</v>
      </c>
      <c r="AB4" s="38">
        <v>2</v>
      </c>
      <c r="AC4" s="38">
        <v>1</v>
      </c>
      <c r="AD4" s="41">
        <v>5</v>
      </c>
      <c r="AE4" s="38">
        <v>2</v>
      </c>
      <c r="AF4" s="4">
        <v>3</v>
      </c>
      <c r="AG4" s="40" t="s">
        <v>129</v>
      </c>
      <c r="AH4" s="4">
        <v>1</v>
      </c>
      <c r="AI4" s="4">
        <v>3</v>
      </c>
      <c r="AJ4" s="41" t="s">
        <v>127</v>
      </c>
      <c r="AK4" s="38">
        <v>1</v>
      </c>
      <c r="AL4" s="38">
        <v>1</v>
      </c>
      <c r="AM4" s="38">
        <v>4</v>
      </c>
      <c r="AN4" s="38">
        <v>4</v>
      </c>
      <c r="AO4" s="41">
        <v>8</v>
      </c>
      <c r="AP4" s="1"/>
      <c r="AQ4" s="42">
        <f>SUM(AK4:AN4,AH4:AI4,AE4:AF4,X4:AC4,Q4:W4,I4:M4)</f>
        <v>60</v>
      </c>
    </row>
    <row r="5" spans="1:43" x14ac:dyDescent="0.25">
      <c r="A5" s="9" t="s">
        <v>68</v>
      </c>
      <c r="B5" s="2" t="s">
        <v>89</v>
      </c>
      <c r="C5" s="1" t="s">
        <v>6</v>
      </c>
      <c r="D5" s="1">
        <v>181</v>
      </c>
      <c r="E5" s="1" t="s">
        <v>88</v>
      </c>
      <c r="F5" s="1" t="s">
        <v>40</v>
      </c>
      <c r="G5" s="4">
        <v>2</v>
      </c>
      <c r="H5" s="4">
        <v>2</v>
      </c>
      <c r="I5" s="4">
        <v>3</v>
      </c>
      <c r="J5" s="40" t="s">
        <v>127</v>
      </c>
      <c r="K5" s="40" t="s">
        <v>127</v>
      </c>
      <c r="L5" s="40" t="s">
        <v>127</v>
      </c>
      <c r="M5" s="40" t="s">
        <v>127</v>
      </c>
      <c r="N5" s="38">
        <v>2</v>
      </c>
      <c r="O5" s="38">
        <v>1</v>
      </c>
      <c r="P5" s="38">
        <v>1</v>
      </c>
      <c r="Q5" s="40" t="s">
        <v>129</v>
      </c>
      <c r="R5" s="4">
        <v>4</v>
      </c>
      <c r="S5" s="4">
        <v>3</v>
      </c>
      <c r="T5" s="4">
        <v>3</v>
      </c>
      <c r="U5" s="4">
        <v>3</v>
      </c>
      <c r="V5" s="4">
        <v>5</v>
      </c>
      <c r="W5" s="4">
        <v>3</v>
      </c>
      <c r="X5" s="4">
        <v>3</v>
      </c>
      <c r="Y5" s="4">
        <v>3</v>
      </c>
      <c r="Z5" s="38">
        <v>5</v>
      </c>
      <c r="AA5" s="38">
        <v>4</v>
      </c>
      <c r="AB5" s="41" t="s">
        <v>127</v>
      </c>
      <c r="AC5" s="41" t="s">
        <v>127</v>
      </c>
      <c r="AD5" s="38">
        <v>6</v>
      </c>
      <c r="AE5" s="38">
        <v>4</v>
      </c>
      <c r="AF5" s="40" t="s">
        <v>138</v>
      </c>
      <c r="AG5" s="4">
        <v>1</v>
      </c>
      <c r="AH5" s="4">
        <v>2</v>
      </c>
      <c r="AI5" s="4">
        <v>1</v>
      </c>
      <c r="AJ5" s="41" t="s">
        <v>127</v>
      </c>
      <c r="AK5" s="38">
        <v>5</v>
      </c>
      <c r="AL5" s="38">
        <v>3</v>
      </c>
      <c r="AM5" s="38">
        <v>2</v>
      </c>
      <c r="AN5" s="38">
        <v>2</v>
      </c>
      <c r="AO5" s="38">
        <v>1</v>
      </c>
      <c r="AP5" s="1"/>
      <c r="AQ5" s="43">
        <f>SUM(AK5:AO5,AG5:AI5,AD5:AE5,T5:AA5,R5:S5,N5:P5,G5:I5)</f>
        <v>74</v>
      </c>
    </row>
    <row r="6" spans="1:43" x14ac:dyDescent="0.25">
      <c r="A6" s="4" t="s">
        <v>94</v>
      </c>
      <c r="B6" s="1" t="s">
        <v>53</v>
      </c>
      <c r="C6" s="1" t="s">
        <v>6</v>
      </c>
      <c r="D6" s="1">
        <v>207</v>
      </c>
      <c r="E6" s="1" t="s">
        <v>88</v>
      </c>
      <c r="F6" s="1" t="s">
        <v>8</v>
      </c>
      <c r="G6" s="4">
        <v>4</v>
      </c>
      <c r="H6" s="40">
        <v>7</v>
      </c>
      <c r="I6" s="40">
        <v>7</v>
      </c>
      <c r="J6" s="4">
        <v>4</v>
      </c>
      <c r="K6" s="40">
        <v>5</v>
      </c>
      <c r="L6" s="40">
        <v>6</v>
      </c>
      <c r="M6" s="40">
        <v>5</v>
      </c>
      <c r="N6" s="38">
        <v>4</v>
      </c>
      <c r="O6" s="38">
        <v>4</v>
      </c>
      <c r="P6" s="38">
        <v>3</v>
      </c>
      <c r="Q6" s="4">
        <v>3</v>
      </c>
      <c r="R6" s="40">
        <v>5</v>
      </c>
      <c r="S6" s="4">
        <v>4</v>
      </c>
      <c r="T6" s="40">
        <v>6</v>
      </c>
      <c r="U6" s="4">
        <v>4</v>
      </c>
      <c r="V6" s="4">
        <v>2</v>
      </c>
      <c r="W6" s="4">
        <v>2</v>
      </c>
      <c r="X6" s="4">
        <v>4</v>
      </c>
      <c r="Y6" s="4">
        <v>4</v>
      </c>
      <c r="Z6" s="38">
        <v>2</v>
      </c>
      <c r="AA6" s="38">
        <v>3</v>
      </c>
      <c r="AB6" s="38">
        <v>3</v>
      </c>
      <c r="AC6" s="38">
        <v>3</v>
      </c>
      <c r="AD6" s="38">
        <v>2</v>
      </c>
      <c r="AE6" s="41">
        <v>5</v>
      </c>
      <c r="AF6" s="4">
        <v>2</v>
      </c>
      <c r="AG6" s="4">
        <v>4</v>
      </c>
      <c r="AH6" s="4">
        <v>3.2</v>
      </c>
      <c r="AI6" s="4">
        <v>3.2</v>
      </c>
      <c r="AJ6" s="38">
        <v>3</v>
      </c>
      <c r="AK6" s="38">
        <v>3</v>
      </c>
      <c r="AL6" s="38">
        <v>2</v>
      </c>
      <c r="AM6" s="41">
        <v>5</v>
      </c>
      <c r="AN6" s="38">
        <v>3</v>
      </c>
      <c r="AO6" s="38">
        <v>3</v>
      </c>
      <c r="AP6" s="1"/>
      <c r="AQ6" s="44">
        <f>SUM(AN6:AO6,AF6:AL6,V6:AD6,U6,S6,Q6,P6,N6:O6,J6,G6)</f>
        <v>81.400000000000006</v>
      </c>
    </row>
    <row r="7" spans="1:43" x14ac:dyDescent="0.25">
      <c r="A7" s="4" t="s">
        <v>95</v>
      </c>
      <c r="B7" s="1" t="s">
        <v>93</v>
      </c>
      <c r="C7" s="1" t="s">
        <v>6</v>
      </c>
      <c r="D7" s="1">
        <v>41</v>
      </c>
      <c r="E7" s="1" t="s">
        <v>88</v>
      </c>
      <c r="F7" s="1" t="s">
        <v>49</v>
      </c>
      <c r="G7" s="4">
        <v>6</v>
      </c>
      <c r="H7" s="4">
        <v>3</v>
      </c>
      <c r="I7" s="4">
        <v>6</v>
      </c>
      <c r="J7" s="4">
        <v>3</v>
      </c>
      <c r="K7" s="4">
        <v>3</v>
      </c>
      <c r="L7" s="4">
        <v>3</v>
      </c>
      <c r="M7" s="4">
        <v>6</v>
      </c>
      <c r="N7" s="38">
        <v>6</v>
      </c>
      <c r="O7" s="38">
        <v>3</v>
      </c>
      <c r="P7" s="38">
        <v>2</v>
      </c>
      <c r="Q7" s="4">
        <v>10</v>
      </c>
      <c r="R7" s="40" t="s">
        <v>127</v>
      </c>
      <c r="S7" s="40" t="s">
        <v>127</v>
      </c>
      <c r="T7" s="4">
        <v>5</v>
      </c>
      <c r="U7" s="4">
        <v>5</v>
      </c>
      <c r="V7" s="40" t="s">
        <v>127</v>
      </c>
      <c r="W7" s="40" t="s">
        <v>127</v>
      </c>
      <c r="X7" s="40" t="s">
        <v>127</v>
      </c>
      <c r="Y7" s="40" t="s">
        <v>127</v>
      </c>
      <c r="Z7" s="38">
        <v>4</v>
      </c>
      <c r="AA7" s="41" t="s">
        <v>127</v>
      </c>
      <c r="AB7" s="41" t="s">
        <v>127</v>
      </c>
      <c r="AC7" s="41" t="s">
        <v>127</v>
      </c>
      <c r="AD7" s="38">
        <v>3</v>
      </c>
      <c r="AE7" s="38">
        <v>3</v>
      </c>
      <c r="AF7" s="4">
        <v>3</v>
      </c>
      <c r="AG7" s="4">
        <v>3</v>
      </c>
      <c r="AH7" s="4">
        <v>3</v>
      </c>
      <c r="AI7" s="4">
        <v>3</v>
      </c>
      <c r="AJ7" s="38">
        <v>4</v>
      </c>
      <c r="AK7" s="38">
        <v>4</v>
      </c>
      <c r="AL7" s="38">
        <v>6</v>
      </c>
      <c r="AM7" s="38">
        <v>1</v>
      </c>
      <c r="AN7" s="38">
        <v>1</v>
      </c>
      <c r="AO7" s="38">
        <v>6</v>
      </c>
      <c r="AP7" s="1"/>
      <c r="AQ7" s="42">
        <f>SUM(AD7:AO7,Z7,T7:U7,G7:Q7)</f>
        <v>105</v>
      </c>
    </row>
    <row r="8" spans="1:43" x14ac:dyDescent="0.25">
      <c r="A8" s="4" t="s">
        <v>96</v>
      </c>
      <c r="B8" s="1" t="s">
        <v>91</v>
      </c>
      <c r="C8" s="1" t="s">
        <v>6</v>
      </c>
      <c r="D8" s="1">
        <v>4</v>
      </c>
      <c r="E8" s="1" t="s">
        <v>88</v>
      </c>
      <c r="F8" s="1" t="s">
        <v>49</v>
      </c>
      <c r="G8" s="4">
        <v>7</v>
      </c>
      <c r="H8" s="4">
        <v>5</v>
      </c>
      <c r="I8" s="4">
        <v>5</v>
      </c>
      <c r="J8" s="4">
        <v>1</v>
      </c>
      <c r="K8" s="40">
        <v>7</v>
      </c>
      <c r="L8" s="4">
        <v>4</v>
      </c>
      <c r="M8" s="4">
        <v>3</v>
      </c>
      <c r="N8" s="38">
        <v>5</v>
      </c>
      <c r="O8" s="38">
        <v>5</v>
      </c>
      <c r="P8" s="38">
        <v>5</v>
      </c>
      <c r="Q8" s="4">
        <v>5</v>
      </c>
      <c r="R8" s="4">
        <v>3</v>
      </c>
      <c r="S8" s="4">
        <v>5</v>
      </c>
      <c r="T8" s="4">
        <v>4</v>
      </c>
      <c r="U8" s="40">
        <v>7</v>
      </c>
      <c r="V8" s="4">
        <v>4</v>
      </c>
      <c r="W8" s="40">
        <v>7</v>
      </c>
      <c r="X8" s="4">
        <v>5</v>
      </c>
      <c r="Y8" s="4">
        <v>6</v>
      </c>
      <c r="Z8" s="38">
        <v>6</v>
      </c>
      <c r="AA8" s="41" t="s">
        <v>127</v>
      </c>
      <c r="AB8" s="41" t="s">
        <v>127</v>
      </c>
      <c r="AC8" s="41" t="s">
        <v>127</v>
      </c>
      <c r="AD8" s="38">
        <v>4</v>
      </c>
      <c r="AE8" s="38">
        <v>6</v>
      </c>
      <c r="AF8" s="4">
        <v>5</v>
      </c>
      <c r="AG8" s="4">
        <v>2</v>
      </c>
      <c r="AH8" s="4">
        <v>5</v>
      </c>
      <c r="AI8" s="4">
        <v>4</v>
      </c>
      <c r="AJ8" s="38">
        <v>5</v>
      </c>
      <c r="AK8" s="38">
        <v>6</v>
      </c>
      <c r="AL8" s="38">
        <v>5</v>
      </c>
      <c r="AM8" s="41">
        <v>7</v>
      </c>
      <c r="AN8" s="41">
        <v>7</v>
      </c>
      <c r="AO8" s="41">
        <v>7</v>
      </c>
      <c r="AP8" s="1"/>
      <c r="AQ8" s="42">
        <f>SUM(AD8:AL8,X8:Z8,V8,L8:T8,G8:J8)</f>
        <v>120</v>
      </c>
    </row>
    <row r="9" spans="1:43" x14ac:dyDescent="0.25">
      <c r="A9" s="4" t="s">
        <v>97</v>
      </c>
      <c r="B9" s="1" t="s">
        <v>90</v>
      </c>
      <c r="C9" s="1" t="s">
        <v>6</v>
      </c>
      <c r="D9" s="1">
        <v>661</v>
      </c>
      <c r="E9" s="1" t="s">
        <v>88</v>
      </c>
      <c r="F9" s="1" t="s">
        <v>8</v>
      </c>
      <c r="G9" s="4">
        <v>3</v>
      </c>
      <c r="H9" s="4">
        <v>4</v>
      </c>
      <c r="I9" s="4">
        <v>2</v>
      </c>
      <c r="J9" s="4">
        <v>5</v>
      </c>
      <c r="K9" s="4">
        <v>6</v>
      </c>
      <c r="L9" s="4">
        <v>5</v>
      </c>
      <c r="M9" s="40">
        <v>7</v>
      </c>
      <c r="N9" s="38">
        <v>3</v>
      </c>
      <c r="O9" s="38">
        <v>2</v>
      </c>
      <c r="P9" s="38">
        <v>4</v>
      </c>
      <c r="Q9" s="40" t="s">
        <v>129</v>
      </c>
      <c r="R9" s="4">
        <v>7</v>
      </c>
      <c r="S9" s="4">
        <v>6</v>
      </c>
      <c r="T9" s="40">
        <v>8</v>
      </c>
      <c r="U9" s="4">
        <v>6</v>
      </c>
      <c r="V9" s="4">
        <v>7</v>
      </c>
      <c r="W9" s="4">
        <v>5</v>
      </c>
      <c r="X9" s="40" t="s">
        <v>127</v>
      </c>
      <c r="Y9" s="4">
        <v>7</v>
      </c>
      <c r="Z9" s="38">
        <v>7</v>
      </c>
      <c r="AA9" s="41" t="s">
        <v>127</v>
      </c>
      <c r="AB9" s="41" t="s">
        <v>127</v>
      </c>
      <c r="AC9" s="41" t="s">
        <v>127</v>
      </c>
      <c r="AD9" s="38">
        <v>7</v>
      </c>
      <c r="AE9" s="38">
        <v>7</v>
      </c>
      <c r="AF9" s="4">
        <v>1</v>
      </c>
      <c r="AG9" s="4">
        <v>3</v>
      </c>
      <c r="AH9" s="4">
        <v>3</v>
      </c>
      <c r="AI9" s="4">
        <v>2</v>
      </c>
      <c r="AJ9" s="41" t="s">
        <v>127</v>
      </c>
      <c r="AK9" s="38">
        <v>7</v>
      </c>
      <c r="AL9" s="41">
        <v>8</v>
      </c>
      <c r="AM9" s="38">
        <v>6</v>
      </c>
      <c r="AN9" s="38">
        <v>5</v>
      </c>
      <c r="AO9" s="38">
        <v>5</v>
      </c>
      <c r="AP9" s="1"/>
      <c r="AQ9" s="42">
        <f>SUM(AM9:AO9,AK9,AD9:AI9,Y9:Z9,U9:W9,R9:S9,N9:P9,G9:L9)</f>
        <v>125</v>
      </c>
    </row>
    <row r="10" spans="1:43" x14ac:dyDescent="0.25">
      <c r="A10" s="4" t="s">
        <v>98</v>
      </c>
      <c r="B10" s="1" t="s">
        <v>92</v>
      </c>
      <c r="C10" s="1" t="s">
        <v>6</v>
      </c>
      <c r="D10" s="1">
        <v>63</v>
      </c>
      <c r="E10" s="1" t="s">
        <v>88</v>
      </c>
      <c r="F10" s="1" t="s">
        <v>47</v>
      </c>
      <c r="G10" s="4">
        <v>8</v>
      </c>
      <c r="H10" s="4">
        <v>8</v>
      </c>
      <c r="I10" s="4">
        <v>8</v>
      </c>
      <c r="J10" s="4">
        <v>6</v>
      </c>
      <c r="K10" s="4">
        <v>4</v>
      </c>
      <c r="L10" s="4">
        <v>7</v>
      </c>
      <c r="M10" s="4">
        <v>4</v>
      </c>
      <c r="N10" s="41" t="s">
        <v>129</v>
      </c>
      <c r="O10" s="38">
        <v>6</v>
      </c>
      <c r="P10" s="38">
        <v>6</v>
      </c>
      <c r="Q10" s="4">
        <v>4</v>
      </c>
      <c r="R10" s="4">
        <v>6</v>
      </c>
      <c r="S10" s="4">
        <v>7</v>
      </c>
      <c r="T10" s="4">
        <v>7</v>
      </c>
      <c r="U10" s="4">
        <v>8</v>
      </c>
      <c r="V10" s="4">
        <v>6</v>
      </c>
      <c r="W10" s="4">
        <v>6</v>
      </c>
      <c r="X10" s="4">
        <v>6</v>
      </c>
      <c r="Y10" s="4">
        <v>5</v>
      </c>
      <c r="Z10" s="38">
        <v>8</v>
      </c>
      <c r="AA10" s="41" t="s">
        <v>127</v>
      </c>
      <c r="AB10" s="41" t="s">
        <v>127</v>
      </c>
      <c r="AC10" s="41" t="s">
        <v>127</v>
      </c>
      <c r="AD10" s="38">
        <v>8</v>
      </c>
      <c r="AE10" s="41">
        <v>8</v>
      </c>
      <c r="AF10" s="4">
        <v>4</v>
      </c>
      <c r="AG10" s="40" t="s">
        <v>129</v>
      </c>
      <c r="AH10" s="4">
        <v>4</v>
      </c>
      <c r="AI10" s="4">
        <v>5</v>
      </c>
      <c r="AJ10" s="38">
        <v>2</v>
      </c>
      <c r="AK10" s="41">
        <v>8</v>
      </c>
      <c r="AL10" s="38">
        <v>7</v>
      </c>
      <c r="AM10" s="41">
        <v>8</v>
      </c>
      <c r="AN10" s="41">
        <v>8</v>
      </c>
      <c r="AO10" s="38">
        <v>4</v>
      </c>
      <c r="AP10" s="1"/>
      <c r="AQ10" s="42">
        <f>SUM(AO10,AL10,AH10:AJ10,AF10,AD10,T10:Z10,O10:S10,G10:M10)</f>
        <v>154</v>
      </c>
    </row>
    <row r="11" spans="1:43" x14ac:dyDescent="0.25">
      <c r="A11" s="4" t="s">
        <v>99</v>
      </c>
      <c r="B11" s="1" t="s">
        <v>140</v>
      </c>
      <c r="C11" s="1" t="s">
        <v>6</v>
      </c>
      <c r="D11" s="1">
        <v>345</v>
      </c>
      <c r="E11" s="1" t="s">
        <v>88</v>
      </c>
      <c r="F11" s="1" t="s">
        <v>49</v>
      </c>
      <c r="G11" s="4">
        <v>10</v>
      </c>
      <c r="H11" s="4">
        <v>10</v>
      </c>
      <c r="I11" s="4">
        <v>10</v>
      </c>
      <c r="J11" s="4">
        <v>10</v>
      </c>
      <c r="K11" s="4">
        <v>10</v>
      </c>
      <c r="L11" s="4">
        <v>10</v>
      </c>
      <c r="M11" s="4">
        <v>10</v>
      </c>
      <c r="N11" s="4">
        <v>10</v>
      </c>
      <c r="O11" s="4">
        <v>10</v>
      </c>
      <c r="P11" s="4">
        <v>10</v>
      </c>
      <c r="Q11" s="4">
        <v>10</v>
      </c>
      <c r="R11" s="4">
        <v>10</v>
      </c>
      <c r="S11" s="4">
        <v>10</v>
      </c>
      <c r="T11" s="4">
        <v>10</v>
      </c>
      <c r="U11" s="4">
        <v>10</v>
      </c>
      <c r="V11" s="4">
        <v>10</v>
      </c>
      <c r="W11" s="4">
        <v>10</v>
      </c>
      <c r="X11" s="4">
        <v>10</v>
      </c>
      <c r="Y11" s="4">
        <v>10</v>
      </c>
      <c r="Z11" s="4">
        <v>10</v>
      </c>
      <c r="AA11" s="4">
        <v>10</v>
      </c>
      <c r="AB11" s="4">
        <v>10</v>
      </c>
      <c r="AC11" s="4">
        <v>10</v>
      </c>
      <c r="AD11" s="4">
        <v>10</v>
      </c>
      <c r="AE11" s="4">
        <v>10</v>
      </c>
      <c r="AF11" s="4">
        <v>10</v>
      </c>
      <c r="AG11" s="40">
        <v>10</v>
      </c>
      <c r="AH11" s="40">
        <v>10</v>
      </c>
      <c r="AI11" s="40">
        <v>10</v>
      </c>
      <c r="AJ11" s="40">
        <v>10</v>
      </c>
      <c r="AK11" s="40">
        <v>10</v>
      </c>
      <c r="AL11" s="40">
        <v>10</v>
      </c>
      <c r="AM11" s="40">
        <v>10</v>
      </c>
      <c r="AN11" s="40">
        <v>10</v>
      </c>
      <c r="AO11" s="40">
        <v>10</v>
      </c>
      <c r="AP11" s="1"/>
      <c r="AQ11" s="42">
        <f>SUM(G11:AF11)</f>
        <v>260</v>
      </c>
    </row>
    <row r="13" spans="1:43" x14ac:dyDescent="0.25">
      <c r="Q13" s="5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1" sqref="C1"/>
    </sheetView>
  </sheetViews>
  <sheetFormatPr defaultRowHeight="15" x14ac:dyDescent="0.25"/>
  <cols>
    <col min="2" max="2" width="18.42578125" bestFit="1" customWidth="1"/>
    <col min="6" max="6" width="17.28515625" bestFit="1" customWidth="1"/>
    <col min="7" max="10" width="15.140625" bestFit="1" customWidth="1"/>
    <col min="11" max="13" width="12" bestFit="1" customWidth="1"/>
  </cols>
  <sheetData>
    <row r="1" spans="1:14" ht="18.75" x14ac:dyDescent="0.3">
      <c r="A1" s="15" t="s">
        <v>240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</row>
    <row r="2" spans="1:14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212</v>
      </c>
      <c r="H2" s="2" t="s">
        <v>213</v>
      </c>
      <c r="I2" s="2" t="s">
        <v>214</v>
      </c>
      <c r="J2" s="2" t="s">
        <v>215</v>
      </c>
      <c r="K2" s="2" t="s">
        <v>216</v>
      </c>
      <c r="L2" s="2" t="s">
        <v>237</v>
      </c>
      <c r="M2" s="2" t="s">
        <v>238</v>
      </c>
      <c r="N2" s="2" t="s">
        <v>2</v>
      </c>
    </row>
    <row r="3" spans="1:14" x14ac:dyDescent="0.25">
      <c r="A3" s="9" t="s">
        <v>66</v>
      </c>
      <c r="B3" s="2" t="s">
        <v>58</v>
      </c>
      <c r="C3" s="1" t="s">
        <v>6</v>
      </c>
      <c r="D3" s="1">
        <v>173</v>
      </c>
      <c r="E3" s="1" t="s">
        <v>241</v>
      </c>
      <c r="F3" s="1" t="s">
        <v>197</v>
      </c>
      <c r="G3" s="51">
        <v>1</v>
      </c>
      <c r="H3" s="51">
        <v>1</v>
      </c>
      <c r="I3" s="51">
        <v>1</v>
      </c>
      <c r="J3" s="51">
        <v>1</v>
      </c>
      <c r="K3" s="40">
        <v>2</v>
      </c>
      <c r="L3" s="51">
        <v>1</v>
      </c>
      <c r="M3" s="40">
        <v>1</v>
      </c>
      <c r="N3" s="59">
        <f>SUM(L3,G3:J3)</f>
        <v>5</v>
      </c>
    </row>
    <row r="4" spans="1:14" x14ac:dyDescent="0.25">
      <c r="A4" s="9" t="s">
        <v>67</v>
      </c>
      <c r="B4" s="2" t="s">
        <v>60</v>
      </c>
      <c r="C4" s="1" t="s">
        <v>6</v>
      </c>
      <c r="D4" s="1">
        <v>65</v>
      </c>
      <c r="E4" s="1" t="s">
        <v>241</v>
      </c>
      <c r="F4" s="1" t="s">
        <v>59</v>
      </c>
      <c r="G4" s="51">
        <v>2</v>
      </c>
      <c r="H4" s="51">
        <v>2</v>
      </c>
      <c r="I4" s="40">
        <v>3</v>
      </c>
      <c r="J4" s="40">
        <v>3</v>
      </c>
      <c r="K4" s="51">
        <v>1</v>
      </c>
      <c r="L4" s="51">
        <v>2</v>
      </c>
      <c r="M4" s="51">
        <v>2</v>
      </c>
      <c r="N4" s="59">
        <f>SUM(G4:H4,K4:M4)</f>
        <v>9</v>
      </c>
    </row>
    <row r="5" spans="1:14" x14ac:dyDescent="0.25">
      <c r="A5" s="9" t="s">
        <v>68</v>
      </c>
      <c r="B5" s="2" t="s">
        <v>63</v>
      </c>
      <c r="C5" s="1" t="s">
        <v>6</v>
      </c>
      <c r="D5" s="1">
        <v>717</v>
      </c>
      <c r="E5" s="1" t="s">
        <v>241</v>
      </c>
      <c r="F5" s="1" t="s">
        <v>59</v>
      </c>
      <c r="G5" s="51">
        <v>3</v>
      </c>
      <c r="H5" s="51">
        <v>3</v>
      </c>
      <c r="I5" s="51">
        <v>2</v>
      </c>
      <c r="J5" s="51">
        <v>4</v>
      </c>
      <c r="K5" s="40">
        <v>4</v>
      </c>
      <c r="L5" s="51">
        <v>3</v>
      </c>
      <c r="M5" s="40">
        <v>6</v>
      </c>
      <c r="N5" s="59">
        <f>SUM(L5,G5:J5)</f>
        <v>15</v>
      </c>
    </row>
    <row r="6" spans="1:14" x14ac:dyDescent="0.25">
      <c r="A6" s="4" t="s">
        <v>94</v>
      </c>
      <c r="B6" s="1" t="s">
        <v>242</v>
      </c>
      <c r="C6" s="1" t="s">
        <v>6</v>
      </c>
      <c r="D6" s="56">
        <v>494</v>
      </c>
      <c r="E6" s="1" t="s">
        <v>241</v>
      </c>
      <c r="F6" s="1" t="s">
        <v>225</v>
      </c>
      <c r="G6" s="51">
        <v>5</v>
      </c>
      <c r="H6" s="51">
        <v>4</v>
      </c>
      <c r="I6" s="51">
        <v>6</v>
      </c>
      <c r="J6" s="51">
        <v>2</v>
      </c>
      <c r="K6" s="40">
        <v>7</v>
      </c>
      <c r="L6" s="40">
        <v>7</v>
      </c>
      <c r="M6" s="51">
        <v>5</v>
      </c>
      <c r="N6" s="59">
        <f>SUM(M6,G6:J6)</f>
        <v>22</v>
      </c>
    </row>
    <row r="7" spans="1:14" x14ac:dyDescent="0.25">
      <c r="A7" s="4" t="s">
        <v>95</v>
      </c>
      <c r="B7" s="1" t="s">
        <v>243</v>
      </c>
      <c r="C7" s="1" t="s">
        <v>6</v>
      </c>
      <c r="D7" s="1">
        <v>235</v>
      </c>
      <c r="E7" s="1" t="s">
        <v>241</v>
      </c>
      <c r="F7" s="1" t="s">
        <v>49</v>
      </c>
      <c r="G7" s="51">
        <v>6</v>
      </c>
      <c r="H7" s="51">
        <v>5</v>
      </c>
      <c r="I7" s="51">
        <v>4</v>
      </c>
      <c r="J7" s="40" t="s">
        <v>129</v>
      </c>
      <c r="K7" s="51">
        <v>6</v>
      </c>
      <c r="L7" s="40">
        <v>8</v>
      </c>
      <c r="M7" s="51">
        <v>4</v>
      </c>
      <c r="N7" s="59">
        <f>SUM(M7,K7,G7:I7)</f>
        <v>25</v>
      </c>
    </row>
    <row r="8" spans="1:14" x14ac:dyDescent="0.25">
      <c r="A8" s="4" t="s">
        <v>96</v>
      </c>
      <c r="B8" s="1" t="s">
        <v>245</v>
      </c>
      <c r="C8" s="1" t="s">
        <v>6</v>
      </c>
      <c r="D8" s="1">
        <v>809</v>
      </c>
      <c r="E8" s="1" t="s">
        <v>241</v>
      </c>
      <c r="F8" s="1" t="s">
        <v>201</v>
      </c>
      <c r="G8" s="51">
        <v>7</v>
      </c>
      <c r="H8" s="51">
        <v>7</v>
      </c>
      <c r="I8" s="51">
        <v>5</v>
      </c>
      <c r="J8" s="40" t="s">
        <v>129</v>
      </c>
      <c r="K8" s="51">
        <v>5</v>
      </c>
      <c r="L8" s="51">
        <v>5</v>
      </c>
      <c r="M8" s="40" t="s">
        <v>127</v>
      </c>
      <c r="N8" s="59">
        <f>SUM(K8:L8,G8:I8)</f>
        <v>29</v>
      </c>
    </row>
    <row r="9" spans="1:14" x14ac:dyDescent="0.25">
      <c r="A9" s="4" t="s">
        <v>97</v>
      </c>
      <c r="B9" s="1" t="s">
        <v>246</v>
      </c>
      <c r="C9" s="1" t="s">
        <v>6</v>
      </c>
      <c r="D9" s="56">
        <v>624</v>
      </c>
      <c r="E9" s="1" t="s">
        <v>241</v>
      </c>
      <c r="F9" s="1" t="s">
        <v>47</v>
      </c>
      <c r="G9" s="58">
        <v>11</v>
      </c>
      <c r="H9" s="58">
        <v>11</v>
      </c>
      <c r="I9" s="61" t="s">
        <v>127</v>
      </c>
      <c r="J9" s="61" t="s">
        <v>127</v>
      </c>
      <c r="K9" s="60">
        <v>3</v>
      </c>
      <c r="L9" s="60">
        <v>4</v>
      </c>
      <c r="M9" s="51">
        <v>3</v>
      </c>
      <c r="N9" s="59">
        <f>SUM(K9:M9,G9:H9)</f>
        <v>32</v>
      </c>
    </row>
    <row r="10" spans="1:14" x14ac:dyDescent="0.25">
      <c r="A10" s="4" t="s">
        <v>98</v>
      </c>
      <c r="B10" s="1" t="s">
        <v>244</v>
      </c>
      <c r="C10" s="1" t="s">
        <v>6</v>
      </c>
      <c r="D10" s="1">
        <v>1013</v>
      </c>
      <c r="E10" s="1" t="s">
        <v>241</v>
      </c>
      <c r="F10" s="1" t="s">
        <v>201</v>
      </c>
      <c r="G10" s="51">
        <v>4</v>
      </c>
      <c r="H10" s="51">
        <v>6</v>
      </c>
      <c r="I10" s="58">
        <v>11</v>
      </c>
      <c r="J10" s="58">
        <v>11</v>
      </c>
      <c r="K10" s="58">
        <v>11</v>
      </c>
      <c r="L10" s="40" t="s">
        <v>127</v>
      </c>
      <c r="M10" s="40" t="s">
        <v>127</v>
      </c>
      <c r="N10" s="59">
        <f>SUM(G10:K10)</f>
        <v>43</v>
      </c>
    </row>
    <row r="11" spans="1:14" x14ac:dyDescent="0.25">
      <c r="A11" s="4" t="s">
        <v>99</v>
      </c>
      <c r="B11" s="1" t="s">
        <v>247</v>
      </c>
      <c r="C11" s="1" t="s">
        <v>6</v>
      </c>
      <c r="D11" s="56">
        <v>11</v>
      </c>
      <c r="E11" s="1" t="s">
        <v>241</v>
      </c>
      <c r="F11" s="1" t="s">
        <v>49</v>
      </c>
      <c r="G11" s="58">
        <v>11</v>
      </c>
      <c r="H11" s="58">
        <v>11</v>
      </c>
      <c r="I11" s="58">
        <v>11</v>
      </c>
      <c r="J11" s="61" t="s">
        <v>127</v>
      </c>
      <c r="K11" s="60">
        <v>8</v>
      </c>
      <c r="L11" s="51">
        <v>6</v>
      </c>
      <c r="M11" s="40" t="s">
        <v>127</v>
      </c>
      <c r="N11" s="59">
        <f>SUM(K11:L11,G11:I11)</f>
        <v>47</v>
      </c>
    </row>
    <row r="12" spans="1:14" x14ac:dyDescent="0.25">
      <c r="A12" s="4" t="s">
        <v>100</v>
      </c>
      <c r="B12" s="1" t="s">
        <v>248</v>
      </c>
      <c r="C12" s="1" t="s">
        <v>6</v>
      </c>
      <c r="D12" s="1">
        <v>225</v>
      </c>
      <c r="E12" s="1" t="s">
        <v>241</v>
      </c>
      <c r="F12" s="1" t="s">
        <v>49</v>
      </c>
      <c r="G12" s="58">
        <v>11</v>
      </c>
      <c r="H12" s="58">
        <v>11</v>
      </c>
      <c r="I12" s="58">
        <v>11</v>
      </c>
      <c r="J12" s="58">
        <v>11</v>
      </c>
      <c r="K12" s="60">
        <v>9</v>
      </c>
      <c r="L12" s="40" t="s">
        <v>127</v>
      </c>
      <c r="M12" s="40" t="s">
        <v>127</v>
      </c>
      <c r="N12" s="59">
        <f>SUM(G12:K12)</f>
        <v>53</v>
      </c>
    </row>
    <row r="14" spans="1:14" x14ac:dyDescent="0.25">
      <c r="B14" s="3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showGridLines="0" workbookViewId="0">
      <selection activeCell="B3" sqref="B3:E3"/>
    </sheetView>
  </sheetViews>
  <sheetFormatPr defaultRowHeight="15" x14ac:dyDescent="0.25"/>
  <cols>
    <col min="1" max="1" width="1.140625" customWidth="1"/>
    <col min="2" max="2" width="13.7109375" style="21" customWidth="1"/>
    <col min="3" max="3" width="26.42578125" customWidth="1"/>
    <col min="4" max="4" width="23" style="21" customWidth="1"/>
    <col min="5" max="5" width="31.28515625" style="21" customWidth="1"/>
  </cols>
  <sheetData>
    <row r="2" spans="2:5" ht="6" customHeight="1" x14ac:dyDescent="0.25"/>
    <row r="3" spans="2:5" ht="18.75" x14ac:dyDescent="0.3">
      <c r="B3" s="88" t="s">
        <v>202</v>
      </c>
      <c r="C3" s="88"/>
      <c r="D3" s="88"/>
      <c r="E3" s="88"/>
    </row>
    <row r="4" spans="2:5" x14ac:dyDescent="0.25">
      <c r="B4" s="87" t="s">
        <v>196</v>
      </c>
      <c r="C4" s="87"/>
      <c r="D4" s="87"/>
      <c r="E4" s="87"/>
    </row>
    <row r="5" spans="2:5" s="50" customFormat="1" ht="45" x14ac:dyDescent="0.25">
      <c r="B5" s="49" t="s">
        <v>195</v>
      </c>
      <c r="C5" s="49" t="s">
        <v>189</v>
      </c>
      <c r="D5" s="49" t="s">
        <v>23</v>
      </c>
      <c r="E5" s="48" t="s">
        <v>187</v>
      </c>
    </row>
    <row r="6" spans="2:5" x14ac:dyDescent="0.25">
      <c r="B6" s="9">
        <v>1</v>
      </c>
      <c r="C6" s="2" t="s">
        <v>194</v>
      </c>
      <c r="D6" s="4" t="s">
        <v>59</v>
      </c>
      <c r="E6" s="4">
        <v>60.78</v>
      </c>
    </row>
    <row r="7" spans="2:5" x14ac:dyDescent="0.25">
      <c r="B7" s="9">
        <v>2</v>
      </c>
      <c r="C7" s="2" t="s">
        <v>193</v>
      </c>
      <c r="D7" s="4" t="s">
        <v>197</v>
      </c>
      <c r="E7" s="4">
        <v>58.64</v>
      </c>
    </row>
    <row r="8" spans="2:5" x14ac:dyDescent="0.25">
      <c r="B8" s="9">
        <v>3</v>
      </c>
      <c r="C8" s="2" t="s">
        <v>70</v>
      </c>
      <c r="D8" s="4" t="s">
        <v>198</v>
      </c>
      <c r="E8" s="4">
        <v>57.85</v>
      </c>
    </row>
    <row r="9" spans="2:5" x14ac:dyDescent="0.25">
      <c r="B9" s="11">
        <v>4</v>
      </c>
      <c r="C9" s="1" t="s">
        <v>72</v>
      </c>
      <c r="D9" s="4" t="s">
        <v>59</v>
      </c>
      <c r="E9" s="4">
        <v>55.44</v>
      </c>
    </row>
    <row r="10" spans="2:5" x14ac:dyDescent="0.25">
      <c r="B10" s="11">
        <v>5</v>
      </c>
      <c r="C10" s="10" t="s">
        <v>7</v>
      </c>
      <c r="D10" s="4" t="s">
        <v>197</v>
      </c>
      <c r="E10" s="4">
        <v>55.08</v>
      </c>
    </row>
    <row r="11" spans="2:5" x14ac:dyDescent="0.25">
      <c r="B11" s="11">
        <v>6</v>
      </c>
      <c r="C11" s="10" t="s">
        <v>71</v>
      </c>
      <c r="D11" s="4" t="s">
        <v>199</v>
      </c>
      <c r="E11" s="4">
        <v>53.35</v>
      </c>
    </row>
    <row r="12" spans="2:5" x14ac:dyDescent="0.25">
      <c r="B12" s="11">
        <v>7</v>
      </c>
      <c r="C12" s="1" t="s">
        <v>73</v>
      </c>
      <c r="D12" s="4" t="s">
        <v>197</v>
      </c>
      <c r="E12" s="4">
        <v>51.73</v>
      </c>
    </row>
    <row r="13" spans="2:5" x14ac:dyDescent="0.25">
      <c r="B13" s="11">
        <v>8</v>
      </c>
      <c r="C13" s="1" t="s">
        <v>192</v>
      </c>
      <c r="D13" s="4" t="s">
        <v>201</v>
      </c>
      <c r="E13" s="4">
        <v>51.26</v>
      </c>
    </row>
    <row r="14" spans="2:5" x14ac:dyDescent="0.25">
      <c r="B14" s="11">
        <v>9</v>
      </c>
      <c r="C14" s="1" t="s">
        <v>10</v>
      </c>
      <c r="D14" s="4" t="s">
        <v>197</v>
      </c>
      <c r="E14" s="4">
        <v>49.71</v>
      </c>
    </row>
    <row r="15" spans="2:5" x14ac:dyDescent="0.25">
      <c r="B15" s="11">
        <v>10</v>
      </c>
      <c r="C15" s="1" t="s">
        <v>43</v>
      </c>
      <c r="D15" s="4" t="s">
        <v>197</v>
      </c>
      <c r="E15" s="4">
        <v>48.85</v>
      </c>
    </row>
    <row r="16" spans="2:5" x14ac:dyDescent="0.25">
      <c r="B16" s="11">
        <v>11</v>
      </c>
      <c r="C16" s="1" t="s">
        <v>191</v>
      </c>
      <c r="D16" s="4" t="s">
        <v>197</v>
      </c>
      <c r="E16" s="4">
        <v>46.98</v>
      </c>
    </row>
    <row r="17" spans="2:5" x14ac:dyDescent="0.25">
      <c r="B17" s="11">
        <v>12</v>
      </c>
      <c r="C17" s="1" t="s">
        <v>54</v>
      </c>
      <c r="D17" s="4" t="s">
        <v>197</v>
      </c>
      <c r="E17" s="4">
        <v>44.82</v>
      </c>
    </row>
    <row r="18" spans="2:5" x14ac:dyDescent="0.25">
      <c r="B18" s="11">
        <v>13</v>
      </c>
      <c r="C18" s="1" t="s">
        <v>45</v>
      </c>
      <c r="D18" s="4" t="s">
        <v>197</v>
      </c>
      <c r="E18" s="4">
        <v>32.5</v>
      </c>
    </row>
    <row r="19" spans="2:5" x14ac:dyDescent="0.25">
      <c r="B19" s="11">
        <v>14</v>
      </c>
      <c r="C19" s="1" t="s">
        <v>46</v>
      </c>
      <c r="D19" s="4" t="s">
        <v>200</v>
      </c>
      <c r="E19" s="4">
        <v>32.11</v>
      </c>
    </row>
    <row r="20" spans="2:5" x14ac:dyDescent="0.25">
      <c r="B20" s="11">
        <v>15</v>
      </c>
      <c r="C20" s="1" t="s">
        <v>140</v>
      </c>
      <c r="D20" s="4" t="s">
        <v>47</v>
      </c>
      <c r="E20" s="4">
        <v>31.68</v>
      </c>
    </row>
    <row r="21" spans="2:5" x14ac:dyDescent="0.25">
      <c r="B21" s="11">
        <v>16</v>
      </c>
      <c r="C21" s="1" t="s">
        <v>44</v>
      </c>
      <c r="D21" s="4" t="s">
        <v>197</v>
      </c>
      <c r="E21" s="4">
        <v>15.8</v>
      </c>
    </row>
    <row r="22" spans="2:5" x14ac:dyDescent="0.25">
      <c r="B22" s="9"/>
    </row>
    <row r="23" spans="2:5" x14ac:dyDescent="0.25">
      <c r="B23" s="87" t="s">
        <v>190</v>
      </c>
      <c r="C23" s="87"/>
      <c r="D23" s="87"/>
      <c r="E23" s="87"/>
    </row>
    <row r="24" spans="2:5" ht="45" x14ac:dyDescent="0.25">
      <c r="B24" s="49"/>
      <c r="C24" s="49" t="s">
        <v>189</v>
      </c>
      <c r="D24" s="49" t="s">
        <v>188</v>
      </c>
      <c r="E24" s="48" t="s">
        <v>187</v>
      </c>
    </row>
    <row r="25" spans="2:5" x14ac:dyDescent="0.25">
      <c r="B25" s="9">
        <v>1</v>
      </c>
      <c r="C25" s="2" t="s">
        <v>186</v>
      </c>
      <c r="D25" s="4" t="s">
        <v>178</v>
      </c>
      <c r="E25" s="4">
        <v>51.22</v>
      </c>
    </row>
    <row r="26" spans="2:5" x14ac:dyDescent="0.25">
      <c r="B26" s="9">
        <v>2</v>
      </c>
      <c r="C26" s="2" t="s">
        <v>185</v>
      </c>
      <c r="D26" s="4" t="s">
        <v>178</v>
      </c>
      <c r="E26" s="4">
        <v>48.39</v>
      </c>
    </row>
    <row r="27" spans="2:5" x14ac:dyDescent="0.25">
      <c r="B27" s="9">
        <v>3</v>
      </c>
      <c r="C27" s="2" t="s">
        <v>184</v>
      </c>
      <c r="D27" s="4" t="s">
        <v>178</v>
      </c>
      <c r="E27" s="47" t="s">
        <v>183</v>
      </c>
    </row>
    <row r="28" spans="2:5" x14ac:dyDescent="0.25">
      <c r="B28" s="4">
        <v>4</v>
      </c>
      <c r="C28" s="10" t="s">
        <v>182</v>
      </c>
      <c r="D28" s="4" t="s">
        <v>178</v>
      </c>
      <c r="E28" s="4">
        <v>46.33</v>
      </c>
    </row>
    <row r="29" spans="2:5" x14ac:dyDescent="0.25">
      <c r="B29" s="4">
        <v>5</v>
      </c>
      <c r="C29" s="1" t="s">
        <v>181</v>
      </c>
      <c r="D29" s="4" t="s">
        <v>178</v>
      </c>
      <c r="E29" s="4">
        <v>45.55</v>
      </c>
    </row>
    <row r="30" spans="2:5" x14ac:dyDescent="0.25">
      <c r="B30" s="4">
        <v>6</v>
      </c>
      <c r="C30" s="1" t="s">
        <v>180</v>
      </c>
      <c r="D30" s="4" t="s">
        <v>178</v>
      </c>
      <c r="E30" s="4">
        <v>43.3</v>
      </c>
    </row>
    <row r="31" spans="2:5" x14ac:dyDescent="0.25">
      <c r="B31" s="35">
        <v>7</v>
      </c>
      <c r="C31" s="36" t="s">
        <v>179</v>
      </c>
      <c r="D31" s="35" t="s">
        <v>178</v>
      </c>
      <c r="E31" s="35">
        <v>39.020000000000003</v>
      </c>
    </row>
    <row r="32" spans="2:5" x14ac:dyDescent="0.25">
      <c r="B32" s="7"/>
      <c r="C32" s="6"/>
      <c r="D32" s="7"/>
      <c r="E32" s="7"/>
    </row>
    <row r="33" spans="2:5" x14ac:dyDescent="0.25">
      <c r="B33" s="22"/>
      <c r="C33" s="5"/>
      <c r="D33" s="22"/>
      <c r="E33" s="22"/>
    </row>
    <row r="34" spans="2:5" x14ac:dyDescent="0.25">
      <c r="B34" s="22"/>
      <c r="C34" s="5"/>
      <c r="D34" s="22"/>
      <c r="E34" s="22"/>
    </row>
    <row r="35" spans="2:5" x14ac:dyDescent="0.25">
      <c r="B35" s="22"/>
      <c r="C35" s="5"/>
      <c r="D35" s="22"/>
      <c r="E35" s="22"/>
    </row>
  </sheetData>
  <mergeCells count="3">
    <mergeCell ref="B4:E4"/>
    <mergeCell ref="B23:E23"/>
    <mergeCell ref="B3:E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workbookViewId="0">
      <pane xSplit="2" topLeftCell="P1" activePane="topRight" state="frozen"/>
      <selection pane="topRight" activeCell="P1" sqref="P1"/>
    </sheetView>
  </sheetViews>
  <sheetFormatPr defaultRowHeight="15" x14ac:dyDescent="0.25"/>
  <cols>
    <col min="2" max="2" width="15.140625" bestFit="1" customWidth="1"/>
    <col min="6" max="6" width="15.5703125" bestFit="1" customWidth="1"/>
    <col min="7" max="7" width="11.7109375" bestFit="1" customWidth="1"/>
    <col min="8" max="16" width="19.42578125" bestFit="1" customWidth="1"/>
    <col min="17" max="22" width="10" bestFit="1" customWidth="1"/>
    <col min="25" max="25" width="8.5703125" bestFit="1" customWidth="1"/>
    <col min="26" max="28" width="10.5703125" bestFit="1" customWidth="1"/>
  </cols>
  <sheetData>
    <row r="1" spans="1:30" ht="18.75" x14ac:dyDescent="0.3">
      <c r="A1" s="13" t="s">
        <v>80</v>
      </c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  <c r="V1">
        <v>16</v>
      </c>
      <c r="W1">
        <v>17</v>
      </c>
      <c r="X1">
        <v>18</v>
      </c>
      <c r="Y1">
        <v>19</v>
      </c>
      <c r="Z1">
        <v>20</v>
      </c>
      <c r="AA1">
        <v>21</v>
      </c>
      <c r="AB1">
        <v>22</v>
      </c>
    </row>
    <row r="2" spans="1:30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166</v>
      </c>
      <c r="O2" s="2" t="s">
        <v>167</v>
      </c>
      <c r="P2" s="2" t="s">
        <v>168</v>
      </c>
      <c r="Q2" s="2" t="s">
        <v>169</v>
      </c>
      <c r="R2" s="2" t="s">
        <v>170</v>
      </c>
      <c r="S2" s="2" t="s">
        <v>171</v>
      </c>
      <c r="T2" s="2" t="s">
        <v>172</v>
      </c>
      <c r="U2" s="2" t="s">
        <v>173</v>
      </c>
      <c r="V2" s="2" t="s">
        <v>174</v>
      </c>
      <c r="W2" s="2" t="s">
        <v>75</v>
      </c>
      <c r="X2" s="2" t="s">
        <v>76</v>
      </c>
      <c r="Y2" s="2" t="s">
        <v>77</v>
      </c>
      <c r="Z2" s="2" t="s">
        <v>175</v>
      </c>
      <c r="AA2" s="2" t="s">
        <v>176</v>
      </c>
      <c r="AB2" s="2" t="s">
        <v>177</v>
      </c>
      <c r="AC2" s="2" t="s">
        <v>1</v>
      </c>
      <c r="AD2" s="2" t="s">
        <v>2</v>
      </c>
    </row>
    <row r="3" spans="1:30" x14ac:dyDescent="0.25">
      <c r="A3" s="9" t="s">
        <v>66</v>
      </c>
      <c r="B3" s="2" t="s">
        <v>79</v>
      </c>
      <c r="C3" s="1" t="s">
        <v>6</v>
      </c>
      <c r="D3" s="1">
        <v>6</v>
      </c>
      <c r="E3" s="1" t="s">
        <v>78</v>
      </c>
      <c r="F3" s="1" t="s">
        <v>57</v>
      </c>
      <c r="G3" s="45">
        <v>1</v>
      </c>
      <c r="H3" s="46" t="s">
        <v>127</v>
      </c>
      <c r="I3" s="45">
        <v>2</v>
      </c>
      <c r="J3" s="45">
        <v>1</v>
      </c>
      <c r="K3" s="46">
        <v>2</v>
      </c>
      <c r="L3" s="46">
        <v>2</v>
      </c>
      <c r="M3" s="45">
        <v>1</v>
      </c>
      <c r="N3" s="45">
        <v>1</v>
      </c>
      <c r="O3" s="45">
        <v>1</v>
      </c>
      <c r="P3" s="45">
        <v>1</v>
      </c>
      <c r="Q3" s="46">
        <v>2</v>
      </c>
      <c r="R3" s="45">
        <v>1</v>
      </c>
      <c r="S3" s="45">
        <v>1</v>
      </c>
      <c r="T3" s="46">
        <v>2</v>
      </c>
      <c r="U3" s="45">
        <v>1</v>
      </c>
      <c r="V3" s="45">
        <v>1</v>
      </c>
      <c r="W3" s="45">
        <v>1</v>
      </c>
      <c r="X3" s="45">
        <v>1</v>
      </c>
      <c r="Y3" s="45">
        <v>1</v>
      </c>
      <c r="Z3" s="45">
        <v>1</v>
      </c>
      <c r="AA3" s="45">
        <v>1</v>
      </c>
      <c r="AB3" s="45">
        <v>1</v>
      </c>
      <c r="AC3" s="1"/>
      <c r="AD3" s="1">
        <f>SUM(U3:AB3,R3:S3,M3:P3,I3:J3,G3)</f>
        <v>18</v>
      </c>
    </row>
    <row r="4" spans="1:30" x14ac:dyDescent="0.25">
      <c r="A4" s="9" t="s">
        <v>67</v>
      </c>
      <c r="B4" s="2" t="s">
        <v>73</v>
      </c>
      <c r="C4" s="1" t="s">
        <v>6</v>
      </c>
      <c r="D4" s="1">
        <v>112</v>
      </c>
      <c r="E4" s="1" t="s">
        <v>78</v>
      </c>
      <c r="F4" s="1" t="s">
        <v>8</v>
      </c>
      <c r="G4" s="45">
        <v>2</v>
      </c>
      <c r="H4" s="45">
        <v>1</v>
      </c>
      <c r="I4" s="45">
        <v>1</v>
      </c>
      <c r="J4" s="45">
        <v>2</v>
      </c>
      <c r="K4" s="45">
        <v>1</v>
      </c>
      <c r="L4" s="45">
        <v>3</v>
      </c>
      <c r="M4" s="45">
        <v>3</v>
      </c>
      <c r="N4" s="45">
        <v>2</v>
      </c>
      <c r="O4" s="45">
        <v>3</v>
      </c>
      <c r="P4" s="45">
        <v>2</v>
      </c>
      <c r="Q4" s="45">
        <v>3</v>
      </c>
      <c r="R4" s="45">
        <v>2</v>
      </c>
      <c r="S4" s="45">
        <v>2</v>
      </c>
      <c r="T4" s="46">
        <v>3</v>
      </c>
      <c r="U4" s="45">
        <v>2</v>
      </c>
      <c r="V4" s="45">
        <v>2</v>
      </c>
      <c r="W4" s="45">
        <v>2</v>
      </c>
      <c r="X4" s="45">
        <v>2</v>
      </c>
      <c r="Y4" s="46">
        <v>3</v>
      </c>
      <c r="Z4" s="46">
        <v>3</v>
      </c>
      <c r="AA4" s="46">
        <v>3</v>
      </c>
      <c r="AB4" s="46">
        <v>3</v>
      </c>
      <c r="AC4" s="1"/>
      <c r="AD4" s="1">
        <f>SUM(U4:X4,G4:S4)</f>
        <v>35</v>
      </c>
    </row>
    <row r="5" spans="1:30" x14ac:dyDescent="0.25">
      <c r="A5" s="9" t="s">
        <v>68</v>
      </c>
      <c r="B5" s="2" t="s">
        <v>72</v>
      </c>
      <c r="C5" s="1" t="s">
        <v>6</v>
      </c>
      <c r="D5" s="1">
        <v>5</v>
      </c>
      <c r="E5" s="1" t="s">
        <v>78</v>
      </c>
      <c r="F5" s="1" t="s">
        <v>59</v>
      </c>
      <c r="G5" s="46" t="s">
        <v>127</v>
      </c>
      <c r="H5" s="46" t="s">
        <v>127</v>
      </c>
      <c r="I5" s="46" t="s">
        <v>127</v>
      </c>
      <c r="J5" s="46" t="s">
        <v>127</v>
      </c>
      <c r="K5" s="45">
        <v>3</v>
      </c>
      <c r="L5" s="45">
        <v>1</v>
      </c>
      <c r="M5" s="45">
        <v>2</v>
      </c>
      <c r="N5" s="45">
        <v>3</v>
      </c>
      <c r="O5" s="45">
        <v>2</v>
      </c>
      <c r="P5" s="45">
        <v>3</v>
      </c>
      <c r="Q5" s="45">
        <v>1</v>
      </c>
      <c r="R5" s="45">
        <v>3</v>
      </c>
      <c r="S5" s="45">
        <v>3</v>
      </c>
      <c r="T5" s="45">
        <v>1</v>
      </c>
      <c r="U5" s="45">
        <v>3</v>
      </c>
      <c r="V5" s="45">
        <v>3</v>
      </c>
      <c r="W5" s="46" t="s">
        <v>127</v>
      </c>
      <c r="X5" s="45">
        <v>3</v>
      </c>
      <c r="Y5" s="45">
        <v>2</v>
      </c>
      <c r="Z5" s="45">
        <v>2</v>
      </c>
      <c r="AA5" s="45">
        <v>2</v>
      </c>
      <c r="AB5" s="45">
        <v>2</v>
      </c>
      <c r="AC5" s="1"/>
      <c r="AD5" s="1">
        <f>SUM(X5:AB5,K5:V5)</f>
        <v>39</v>
      </c>
    </row>
    <row r="6" spans="1:30" x14ac:dyDescent="0.25">
      <c r="A6" s="4" t="s">
        <v>94</v>
      </c>
      <c r="B6" s="1" t="s">
        <v>165</v>
      </c>
      <c r="C6" s="1" t="s">
        <v>6</v>
      </c>
      <c r="D6" s="1">
        <v>630</v>
      </c>
      <c r="E6" s="1" t="s">
        <v>78</v>
      </c>
      <c r="F6" s="1" t="s">
        <v>8</v>
      </c>
      <c r="G6" s="45">
        <v>5</v>
      </c>
      <c r="H6" s="45">
        <v>5</v>
      </c>
      <c r="I6" s="45">
        <v>5</v>
      </c>
      <c r="J6" s="45">
        <v>5</v>
      </c>
      <c r="K6" s="45">
        <v>5</v>
      </c>
      <c r="L6" s="45">
        <v>5</v>
      </c>
      <c r="M6" s="45">
        <v>5</v>
      </c>
      <c r="N6" s="45">
        <v>5</v>
      </c>
      <c r="O6" s="45">
        <v>5</v>
      </c>
      <c r="P6" s="45">
        <v>5</v>
      </c>
      <c r="Q6" s="45">
        <v>4</v>
      </c>
      <c r="R6" s="45">
        <v>5</v>
      </c>
      <c r="S6" s="45">
        <v>5</v>
      </c>
      <c r="T6" s="45">
        <v>4</v>
      </c>
      <c r="U6" s="45">
        <v>4</v>
      </c>
      <c r="V6" s="45">
        <v>4</v>
      </c>
      <c r="W6" s="45">
        <v>5</v>
      </c>
      <c r="X6" s="46">
        <v>5</v>
      </c>
      <c r="Y6" s="46">
        <v>5</v>
      </c>
      <c r="Z6" s="46" t="s">
        <v>127</v>
      </c>
      <c r="AA6" s="46" t="s">
        <v>127</v>
      </c>
      <c r="AB6" s="46" t="s">
        <v>127</v>
      </c>
      <c r="AC6" s="1"/>
      <c r="AD6" s="1">
        <f>SUM(G6:W6)</f>
        <v>81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C1" sqref="C1"/>
    </sheetView>
  </sheetViews>
  <sheetFormatPr defaultRowHeight="15" x14ac:dyDescent="0.25"/>
  <cols>
    <col min="2" max="2" width="11.85546875" bestFit="1" customWidth="1"/>
    <col min="3" max="3" width="5" bestFit="1" customWidth="1"/>
    <col min="4" max="4" width="11.42578125" bestFit="1" customWidth="1"/>
    <col min="5" max="5" width="7.42578125" bestFit="1" customWidth="1"/>
    <col min="6" max="6" width="18.42578125" bestFit="1" customWidth="1"/>
    <col min="7" max="12" width="19.42578125" bestFit="1" customWidth="1"/>
    <col min="13" max="13" width="5" bestFit="1" customWidth="1"/>
  </cols>
  <sheetData>
    <row r="1" spans="1:13" ht="18.75" x14ac:dyDescent="0.3">
      <c r="A1" s="13" t="s">
        <v>276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</row>
    <row r="2" spans="1:13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2</v>
      </c>
    </row>
    <row r="3" spans="1:13" x14ac:dyDescent="0.25">
      <c r="A3" s="9" t="s">
        <v>66</v>
      </c>
      <c r="B3" s="2" t="s">
        <v>10</v>
      </c>
      <c r="C3" s="1" t="s">
        <v>6</v>
      </c>
      <c r="D3" s="1">
        <v>77</v>
      </c>
      <c r="E3" s="1" t="s">
        <v>250</v>
      </c>
      <c r="F3" s="1" t="s">
        <v>8</v>
      </c>
      <c r="G3" s="62">
        <v>1</v>
      </c>
      <c r="H3" s="62">
        <v>2</v>
      </c>
      <c r="I3" s="62">
        <v>2</v>
      </c>
      <c r="J3" s="46">
        <v>2</v>
      </c>
      <c r="K3" s="62">
        <v>1</v>
      </c>
      <c r="L3" s="62">
        <v>1</v>
      </c>
      <c r="M3" s="52">
        <f>SUM(K3:L3,G3:I3)</f>
        <v>7</v>
      </c>
    </row>
    <row r="4" spans="1:13" x14ac:dyDescent="0.25">
      <c r="A4" s="9" t="s">
        <v>67</v>
      </c>
      <c r="B4" s="2" t="s">
        <v>70</v>
      </c>
      <c r="C4" s="1" t="s">
        <v>6</v>
      </c>
      <c r="D4" s="1">
        <v>99</v>
      </c>
      <c r="E4" s="1" t="s">
        <v>250</v>
      </c>
      <c r="F4" s="1" t="s">
        <v>252</v>
      </c>
      <c r="G4" s="62">
        <v>2</v>
      </c>
      <c r="H4" s="62">
        <v>1</v>
      </c>
      <c r="I4" s="62">
        <v>1</v>
      </c>
      <c r="J4" s="63">
        <v>4</v>
      </c>
      <c r="K4" s="63">
        <v>4</v>
      </c>
      <c r="L4" s="46" t="s">
        <v>127</v>
      </c>
      <c r="M4" s="52">
        <f>SUM(G4:K4)</f>
        <v>12</v>
      </c>
    </row>
    <row r="5" spans="1:13" x14ac:dyDescent="0.25">
      <c r="A5" s="9" t="s">
        <v>68</v>
      </c>
      <c r="B5" s="2" t="s">
        <v>71</v>
      </c>
      <c r="C5" s="1" t="s">
        <v>6</v>
      </c>
      <c r="D5" s="1">
        <v>176</v>
      </c>
      <c r="E5" s="1" t="s">
        <v>250</v>
      </c>
      <c r="F5" s="1" t="s">
        <v>251</v>
      </c>
      <c r="G5" s="63">
        <v>4</v>
      </c>
      <c r="H5" s="46" t="s">
        <v>127</v>
      </c>
      <c r="I5" s="62">
        <v>3</v>
      </c>
      <c r="J5" s="62">
        <v>1</v>
      </c>
      <c r="K5" s="62">
        <v>2</v>
      </c>
      <c r="L5" s="62">
        <v>2</v>
      </c>
      <c r="M5" s="52">
        <f>SUM(I5:L5,G5)</f>
        <v>12</v>
      </c>
    </row>
    <row r="7" spans="1:13" x14ac:dyDescent="0.25">
      <c r="D7" t="s">
        <v>253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11" sqref="K11"/>
    </sheetView>
  </sheetViews>
  <sheetFormatPr defaultRowHeight="15" x14ac:dyDescent="0.25"/>
  <cols>
    <col min="1" max="1" width="14.85546875" customWidth="1"/>
    <col min="2" max="2" width="15" customWidth="1"/>
    <col min="3" max="3" width="15" bestFit="1" customWidth="1"/>
    <col min="6" max="6" width="14.7109375" bestFit="1" customWidth="1"/>
    <col min="7" max="7" width="23.28515625" customWidth="1"/>
    <col min="8" max="8" width="12" customWidth="1"/>
  </cols>
  <sheetData>
    <row r="1" spans="1:8" x14ac:dyDescent="0.25">
      <c r="A1" s="89" t="s">
        <v>273</v>
      </c>
      <c r="B1" s="89"/>
      <c r="C1" s="89"/>
      <c r="D1" s="89"/>
      <c r="E1" s="89"/>
      <c r="F1" s="89"/>
      <c r="G1" s="89"/>
      <c r="H1" s="89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/>
      <c r="B3" s="89"/>
      <c r="C3" s="89"/>
      <c r="D3" s="89"/>
      <c r="E3" s="89"/>
      <c r="F3" s="89"/>
      <c r="G3" s="89"/>
      <c r="H3" s="89"/>
    </row>
    <row r="4" spans="1:8" ht="18.75" x14ac:dyDescent="0.3">
      <c r="A4" s="12" t="s">
        <v>112</v>
      </c>
      <c r="C4" s="8"/>
    </row>
    <row r="5" spans="1:8" ht="44.45" customHeight="1" x14ac:dyDescent="0.25">
      <c r="A5" s="71" t="s">
        <v>108</v>
      </c>
      <c r="B5" s="71" t="s">
        <v>109</v>
      </c>
      <c r="C5" s="71" t="s">
        <v>20</v>
      </c>
      <c r="D5" s="71" t="s">
        <v>0</v>
      </c>
      <c r="E5" s="71" t="s">
        <v>21</v>
      </c>
      <c r="F5" s="71" t="s">
        <v>22</v>
      </c>
      <c r="G5" s="71" t="s">
        <v>23</v>
      </c>
      <c r="H5" s="71" t="s">
        <v>110</v>
      </c>
    </row>
    <row r="6" spans="1:8" x14ac:dyDescent="0.25">
      <c r="A6" s="72" t="s">
        <v>66</v>
      </c>
      <c r="B6" s="73" t="s">
        <v>95</v>
      </c>
      <c r="C6" s="74" t="s">
        <v>7</v>
      </c>
      <c r="D6" s="75" t="s">
        <v>6</v>
      </c>
      <c r="E6" s="74">
        <v>196</v>
      </c>
      <c r="F6" s="74" t="s">
        <v>74</v>
      </c>
      <c r="G6" s="74" t="s">
        <v>8</v>
      </c>
      <c r="H6" s="76"/>
    </row>
    <row r="7" spans="1:8" x14ac:dyDescent="0.25">
      <c r="A7" s="77"/>
      <c r="B7" s="73" t="s">
        <v>66</v>
      </c>
      <c r="C7" s="74" t="s">
        <v>7</v>
      </c>
      <c r="D7" s="75" t="s">
        <v>6</v>
      </c>
      <c r="E7" s="74">
        <v>196</v>
      </c>
      <c r="F7" s="74" t="s">
        <v>4</v>
      </c>
      <c r="G7" s="74" t="s">
        <v>8</v>
      </c>
      <c r="H7" s="76"/>
    </row>
    <row r="8" spans="1:8" x14ac:dyDescent="0.25">
      <c r="A8" s="77"/>
      <c r="B8" s="73"/>
      <c r="C8" s="74"/>
      <c r="D8" s="75"/>
      <c r="E8" s="74"/>
      <c r="F8" s="74"/>
      <c r="G8" s="74"/>
      <c r="H8" s="74">
        <v>6</v>
      </c>
    </row>
    <row r="9" spans="1:8" x14ac:dyDescent="0.25">
      <c r="A9" s="77"/>
      <c r="B9" s="76"/>
      <c r="C9" s="76"/>
      <c r="D9" s="78"/>
      <c r="E9" s="76"/>
      <c r="F9" s="76"/>
      <c r="G9" s="76"/>
      <c r="H9" s="76"/>
    </row>
    <row r="10" spans="1:8" x14ac:dyDescent="0.25">
      <c r="A10" s="72" t="s">
        <v>67</v>
      </c>
      <c r="B10" s="73" t="s">
        <v>66</v>
      </c>
      <c r="C10" s="74" t="s">
        <v>3</v>
      </c>
      <c r="D10" s="75" t="s">
        <v>6</v>
      </c>
      <c r="E10" s="74">
        <v>1</v>
      </c>
      <c r="F10" s="74" t="s">
        <v>111</v>
      </c>
      <c r="G10" s="74" t="s">
        <v>49</v>
      </c>
      <c r="H10" s="76"/>
    </row>
    <row r="11" spans="1:8" x14ac:dyDescent="0.25">
      <c r="A11" s="77"/>
      <c r="B11" s="73" t="s">
        <v>95</v>
      </c>
      <c r="C11" s="74" t="s">
        <v>3</v>
      </c>
      <c r="D11" s="75" t="s">
        <v>6</v>
      </c>
      <c r="E11" s="74">
        <v>1</v>
      </c>
      <c r="F11" s="74" t="s">
        <v>4</v>
      </c>
      <c r="G11" s="74" t="s">
        <v>49</v>
      </c>
      <c r="H11" s="76"/>
    </row>
    <row r="12" spans="1:8" x14ac:dyDescent="0.25">
      <c r="A12" s="77"/>
      <c r="B12" s="73"/>
      <c r="C12" s="74"/>
      <c r="D12" s="75"/>
      <c r="E12" s="74"/>
      <c r="F12" s="74"/>
      <c r="G12" s="74"/>
      <c r="H12" s="74">
        <v>6</v>
      </c>
    </row>
    <row r="13" spans="1:8" x14ac:dyDescent="0.25">
      <c r="A13" s="77"/>
      <c r="B13" s="76"/>
      <c r="C13" s="76"/>
      <c r="D13" s="78"/>
      <c r="E13" s="76"/>
      <c r="F13" s="76"/>
      <c r="G13" s="76"/>
      <c r="H13" s="76"/>
    </row>
    <row r="14" spans="1:8" x14ac:dyDescent="0.25">
      <c r="A14" s="72" t="s">
        <v>68</v>
      </c>
      <c r="B14" s="73" t="s">
        <v>68</v>
      </c>
      <c r="C14" s="74" t="s">
        <v>70</v>
      </c>
      <c r="D14" s="75" t="s">
        <v>6</v>
      </c>
      <c r="E14" s="74">
        <v>99</v>
      </c>
      <c r="F14" s="74" t="s">
        <v>250</v>
      </c>
      <c r="G14" s="74" t="s">
        <v>62</v>
      </c>
      <c r="H14" s="76"/>
    </row>
    <row r="15" spans="1:8" x14ac:dyDescent="0.25">
      <c r="A15" s="77"/>
      <c r="B15" s="73" t="s">
        <v>68</v>
      </c>
      <c r="C15" s="74" t="s">
        <v>70</v>
      </c>
      <c r="D15" s="75" t="s">
        <v>6</v>
      </c>
      <c r="E15" s="79">
        <v>99</v>
      </c>
      <c r="F15" s="74" t="s">
        <v>74</v>
      </c>
      <c r="G15" s="74" t="s">
        <v>62</v>
      </c>
      <c r="H15" s="76"/>
    </row>
    <row r="16" spans="1:8" x14ac:dyDescent="0.25">
      <c r="A16" s="77"/>
      <c r="B16" s="73"/>
      <c r="C16" s="74"/>
      <c r="D16" s="75"/>
      <c r="E16" s="74"/>
      <c r="F16" s="74"/>
      <c r="G16" s="74"/>
      <c r="H16" s="74">
        <v>6</v>
      </c>
    </row>
    <row r="17" spans="1:8" x14ac:dyDescent="0.25">
      <c r="A17" s="77"/>
      <c r="B17" s="76"/>
      <c r="C17" s="76"/>
      <c r="D17" s="78"/>
      <c r="E17" s="76"/>
      <c r="F17" s="76"/>
      <c r="G17" s="76"/>
      <c r="H17" s="76"/>
    </row>
    <row r="18" spans="1:8" x14ac:dyDescent="0.25">
      <c r="A18" s="72" t="s">
        <v>94</v>
      </c>
      <c r="B18" s="73" t="s">
        <v>94</v>
      </c>
      <c r="C18" s="74" t="s">
        <v>72</v>
      </c>
      <c r="D18" s="75" t="s">
        <v>6</v>
      </c>
      <c r="E18" s="80">
        <v>5</v>
      </c>
      <c r="F18" s="74" t="s">
        <v>74</v>
      </c>
      <c r="G18" s="81" t="s">
        <v>59</v>
      </c>
      <c r="H18" s="76"/>
    </row>
    <row r="19" spans="1:8" x14ac:dyDescent="0.25">
      <c r="A19" s="77"/>
      <c r="B19" s="73" t="s">
        <v>68</v>
      </c>
      <c r="C19" s="74" t="s">
        <v>72</v>
      </c>
      <c r="D19" s="75" t="s">
        <v>6</v>
      </c>
      <c r="E19" s="74">
        <v>5</v>
      </c>
      <c r="F19" s="74" t="s">
        <v>78</v>
      </c>
      <c r="G19" s="74" t="s">
        <v>59</v>
      </c>
      <c r="H19" s="76"/>
    </row>
    <row r="20" spans="1:8" x14ac:dyDescent="0.25">
      <c r="A20" s="77"/>
      <c r="B20" s="73"/>
      <c r="C20" s="74"/>
      <c r="D20" s="75"/>
      <c r="E20" s="74"/>
      <c r="F20" s="74"/>
      <c r="G20" s="74"/>
      <c r="H20" s="74">
        <v>7</v>
      </c>
    </row>
    <row r="21" spans="1:8" x14ac:dyDescent="0.25">
      <c r="A21" s="77"/>
      <c r="B21" s="76"/>
      <c r="C21" s="76"/>
      <c r="D21" s="78"/>
      <c r="E21" s="76"/>
      <c r="F21" s="76"/>
      <c r="G21" s="76"/>
      <c r="H21" s="76"/>
    </row>
    <row r="22" spans="1:8" x14ac:dyDescent="0.25">
      <c r="A22" s="72" t="s">
        <v>95</v>
      </c>
      <c r="B22" s="73" t="s">
        <v>67</v>
      </c>
      <c r="C22" s="74" t="s">
        <v>71</v>
      </c>
      <c r="D22" s="75" t="s">
        <v>6</v>
      </c>
      <c r="E22" s="74">
        <v>176</v>
      </c>
      <c r="F22" s="74" t="s">
        <v>250</v>
      </c>
      <c r="G22" s="74" t="s">
        <v>57</v>
      </c>
      <c r="H22" s="76"/>
    </row>
    <row r="23" spans="1:8" x14ac:dyDescent="0.25">
      <c r="A23" s="77"/>
      <c r="B23" s="73" t="s">
        <v>96</v>
      </c>
      <c r="C23" s="74" t="s">
        <v>71</v>
      </c>
      <c r="D23" s="75" t="s">
        <v>6</v>
      </c>
      <c r="E23" s="80">
        <v>176</v>
      </c>
      <c r="F23" s="74" t="s">
        <v>74</v>
      </c>
      <c r="G23" s="74" t="s">
        <v>57</v>
      </c>
      <c r="H23" s="76"/>
    </row>
    <row r="24" spans="1:8" x14ac:dyDescent="0.25">
      <c r="A24" s="77"/>
      <c r="B24" s="73"/>
      <c r="C24" s="74"/>
      <c r="D24" s="75"/>
      <c r="E24" s="80"/>
      <c r="F24" s="74"/>
      <c r="G24" s="74"/>
      <c r="H24" s="74">
        <v>8</v>
      </c>
    </row>
    <row r="25" spans="1:8" x14ac:dyDescent="0.25">
      <c r="A25" s="77"/>
      <c r="B25" s="76"/>
      <c r="C25" s="76"/>
      <c r="D25" s="78"/>
      <c r="E25" s="76"/>
      <c r="F25" s="76"/>
      <c r="G25" s="76"/>
      <c r="H25" s="76"/>
    </row>
    <row r="26" spans="1:8" x14ac:dyDescent="0.25">
      <c r="A26" s="72" t="s">
        <v>96</v>
      </c>
      <c r="B26" s="73" t="s">
        <v>66</v>
      </c>
      <c r="C26" s="74" t="s">
        <v>10</v>
      </c>
      <c r="D26" s="75" t="s">
        <v>6</v>
      </c>
      <c r="E26" s="74">
        <v>1116</v>
      </c>
      <c r="F26" s="74" t="s">
        <v>250</v>
      </c>
      <c r="G26" s="74" t="s">
        <v>8</v>
      </c>
      <c r="H26" s="76"/>
    </row>
    <row r="27" spans="1:8" x14ac:dyDescent="0.25">
      <c r="A27" s="76"/>
      <c r="B27" s="73" t="s">
        <v>99</v>
      </c>
      <c r="C27" s="74" t="s">
        <v>10</v>
      </c>
      <c r="D27" s="75" t="s">
        <v>6</v>
      </c>
      <c r="E27" s="74">
        <v>1116</v>
      </c>
      <c r="F27" s="74" t="s">
        <v>74</v>
      </c>
      <c r="G27" s="74" t="s">
        <v>8</v>
      </c>
      <c r="H27" s="76"/>
    </row>
    <row r="28" spans="1:8" x14ac:dyDescent="0.25">
      <c r="A28" s="76"/>
      <c r="B28" s="73"/>
      <c r="C28" s="74"/>
      <c r="D28" s="75"/>
      <c r="E28" s="74"/>
      <c r="F28" s="74"/>
      <c r="G28" s="74"/>
      <c r="H28" s="74">
        <v>10</v>
      </c>
    </row>
  </sheetData>
  <mergeCells count="1">
    <mergeCell ref="A1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pane ySplit="2" topLeftCell="A3" activePane="bottomLeft" state="frozen"/>
      <selection activeCell="B1" sqref="B1"/>
      <selection pane="bottomLeft" activeCell="H12" sqref="H12"/>
    </sheetView>
  </sheetViews>
  <sheetFormatPr defaultRowHeight="17.25" x14ac:dyDescent="0.3"/>
  <cols>
    <col min="1" max="1" width="8.85546875" style="25"/>
    <col min="2" max="2" width="14.7109375" style="21" customWidth="1"/>
    <col min="3" max="3" width="21.5703125" customWidth="1"/>
    <col min="4" max="4" width="3.5703125" bestFit="1" customWidth="1"/>
    <col min="5" max="5" width="9.5703125" bestFit="1" customWidth="1"/>
    <col min="6" max="6" width="8.42578125" bestFit="1" customWidth="1"/>
    <col min="7" max="7" width="7.140625" bestFit="1" customWidth="1"/>
    <col min="8" max="8" width="9.5703125" bestFit="1" customWidth="1"/>
    <col min="9" max="10" width="4.5703125" bestFit="1" customWidth="1"/>
    <col min="11" max="11" width="11.28515625" bestFit="1" customWidth="1"/>
    <col min="12" max="12" width="12.28515625" bestFit="1" customWidth="1"/>
    <col min="13" max="13" width="9.5703125" bestFit="1" customWidth="1"/>
    <col min="14" max="14" width="7.140625" bestFit="1" customWidth="1"/>
    <col min="15" max="15" width="4" bestFit="1" customWidth="1"/>
    <col min="16" max="16" width="4.42578125" bestFit="1" customWidth="1"/>
  </cols>
  <sheetData>
    <row r="1" spans="1:18" ht="18.75" x14ac:dyDescent="0.3">
      <c r="A1" s="12" t="s">
        <v>113</v>
      </c>
    </row>
    <row r="2" spans="1:18" ht="15" x14ac:dyDescent="0.25">
      <c r="A2"/>
      <c r="B2" s="22"/>
      <c r="D2" s="26" t="s">
        <v>266</v>
      </c>
      <c r="E2" s="26" t="s">
        <v>269</v>
      </c>
      <c r="F2" s="26" t="s">
        <v>270</v>
      </c>
      <c r="G2" s="26" t="s">
        <v>268</v>
      </c>
      <c r="H2" s="26" t="s">
        <v>267</v>
      </c>
      <c r="I2" s="26" t="s">
        <v>52</v>
      </c>
      <c r="J2" s="26" t="s">
        <v>42</v>
      </c>
      <c r="K2" s="26" t="s">
        <v>265</v>
      </c>
      <c r="L2" s="26" t="s">
        <v>264</v>
      </c>
      <c r="M2" s="26" t="s">
        <v>263</v>
      </c>
      <c r="N2" s="26" t="s">
        <v>115</v>
      </c>
      <c r="O2" s="26" t="s">
        <v>114</v>
      </c>
      <c r="P2" s="26" t="s">
        <v>250</v>
      </c>
      <c r="R2" s="19" t="s">
        <v>116</v>
      </c>
    </row>
    <row r="3" spans="1:18" s="20" customFormat="1" ht="15" x14ac:dyDescent="0.25">
      <c r="B3" s="23"/>
      <c r="C3" s="27" t="s">
        <v>117</v>
      </c>
      <c r="D3" s="28">
        <v>1</v>
      </c>
      <c r="E3" s="28">
        <v>2</v>
      </c>
      <c r="F3" s="29">
        <v>2</v>
      </c>
      <c r="G3" s="29">
        <v>1.5</v>
      </c>
      <c r="H3" s="29">
        <v>1</v>
      </c>
      <c r="I3" s="29">
        <v>1.5</v>
      </c>
      <c r="J3" s="29">
        <v>1.5</v>
      </c>
      <c r="K3" s="29">
        <v>1.5</v>
      </c>
      <c r="L3" s="29">
        <v>1.5</v>
      </c>
      <c r="M3" s="29">
        <v>1</v>
      </c>
      <c r="N3" s="29">
        <v>1</v>
      </c>
      <c r="O3" s="29">
        <v>1</v>
      </c>
      <c r="P3" s="29">
        <v>1</v>
      </c>
    </row>
    <row r="4" spans="1:18" ht="15" x14ac:dyDescent="0.25">
      <c r="A4"/>
      <c r="B4" s="22"/>
      <c r="C4" s="17" t="s">
        <v>23</v>
      </c>
      <c r="D4" s="5"/>
      <c r="E4" s="5"/>
      <c r="F4" s="18"/>
      <c r="G4" s="18"/>
      <c r="H4" s="5"/>
      <c r="I4" s="18"/>
      <c r="J4" s="5"/>
      <c r="K4" s="5"/>
      <c r="L4" s="5"/>
      <c r="M4" s="18"/>
      <c r="N4" s="18"/>
      <c r="O4" s="18"/>
      <c r="P4" s="18"/>
    </row>
    <row r="5" spans="1:18" ht="30" x14ac:dyDescent="0.25">
      <c r="A5" s="3" t="s">
        <v>119</v>
      </c>
      <c r="B5" s="24" t="s">
        <v>118</v>
      </c>
      <c r="C5" s="34" t="s">
        <v>8</v>
      </c>
      <c r="D5" s="5"/>
      <c r="E5" s="5"/>
      <c r="F5" s="5"/>
      <c r="G5" s="5"/>
      <c r="H5" s="5"/>
      <c r="I5" s="5"/>
      <c r="J5" s="5"/>
      <c r="K5" s="5"/>
      <c r="L5" s="5"/>
      <c r="M5" s="18"/>
      <c r="N5" s="18"/>
      <c r="O5" s="18"/>
      <c r="P5" s="18"/>
    </row>
    <row r="6" spans="1:18" x14ac:dyDescent="0.3">
      <c r="A6" s="70" t="s">
        <v>66</v>
      </c>
      <c r="B6" s="4" t="s">
        <v>66</v>
      </c>
      <c r="C6" s="2">
        <v>3</v>
      </c>
      <c r="D6" s="1"/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30"/>
      <c r="M6" s="31">
        <v>1</v>
      </c>
      <c r="N6" s="31"/>
      <c r="O6" s="31"/>
      <c r="P6" s="31">
        <v>1</v>
      </c>
    </row>
    <row r="7" spans="1:18" x14ac:dyDescent="0.3">
      <c r="A7" s="70"/>
      <c r="B7" s="32" t="s">
        <v>67</v>
      </c>
      <c r="C7" s="2">
        <v>2</v>
      </c>
      <c r="D7" s="1">
        <v>1</v>
      </c>
      <c r="E7" s="30">
        <v>1</v>
      </c>
      <c r="F7" s="30">
        <v>1</v>
      </c>
      <c r="G7" s="30">
        <v>1</v>
      </c>
      <c r="H7" s="30"/>
      <c r="I7" s="30">
        <v>1</v>
      </c>
      <c r="J7" s="30">
        <v>1</v>
      </c>
      <c r="K7" s="30"/>
      <c r="L7" s="30">
        <v>1</v>
      </c>
      <c r="M7" s="33">
        <v>1</v>
      </c>
      <c r="N7" s="33">
        <v>1</v>
      </c>
      <c r="O7" s="31">
        <v>1</v>
      </c>
      <c r="P7" s="31"/>
    </row>
    <row r="8" spans="1:18" x14ac:dyDescent="0.3">
      <c r="A8" s="70"/>
      <c r="B8" s="32" t="s">
        <v>68</v>
      </c>
      <c r="C8" s="2">
        <v>1</v>
      </c>
      <c r="D8" s="30"/>
      <c r="E8" s="30">
        <v>1</v>
      </c>
      <c r="F8" s="1">
        <v>1</v>
      </c>
      <c r="G8" s="1"/>
      <c r="H8" s="30">
        <v>1</v>
      </c>
      <c r="I8" s="30"/>
      <c r="J8" s="30">
        <v>1</v>
      </c>
      <c r="K8" s="30"/>
      <c r="L8" s="1"/>
      <c r="M8" s="31">
        <v>1</v>
      </c>
      <c r="N8" s="31"/>
      <c r="O8" s="31"/>
      <c r="P8" s="31"/>
    </row>
    <row r="9" spans="1:18" x14ac:dyDescent="0.3">
      <c r="A9" s="70"/>
      <c r="B9" s="4"/>
      <c r="C9" s="2"/>
      <c r="D9" s="1">
        <f>D$3*($C$6*D6+$C$7*D7+$C$8*D8)</f>
        <v>2</v>
      </c>
      <c r="E9" s="1">
        <f t="shared" ref="E9:P9" si="0">E$3*($C$6*E6+$C$7*E7+$C$8*E8)</f>
        <v>12</v>
      </c>
      <c r="F9" s="1">
        <f t="shared" si="0"/>
        <v>12</v>
      </c>
      <c r="G9" s="1">
        <f t="shared" ref="G9" si="1">G$3*($C$6*G6+$C$7*G7+$C$8*G8)</f>
        <v>7.5</v>
      </c>
      <c r="H9" s="1">
        <f t="shared" si="0"/>
        <v>4</v>
      </c>
      <c r="I9" s="1">
        <f t="shared" si="0"/>
        <v>7.5</v>
      </c>
      <c r="J9" s="1">
        <f t="shared" si="0"/>
        <v>9</v>
      </c>
      <c r="K9" s="1">
        <f t="shared" si="0"/>
        <v>4.5</v>
      </c>
      <c r="L9" s="1">
        <f t="shared" si="0"/>
        <v>3</v>
      </c>
      <c r="M9" s="1">
        <f t="shared" si="0"/>
        <v>6</v>
      </c>
      <c r="N9" s="1">
        <f t="shared" si="0"/>
        <v>2</v>
      </c>
      <c r="O9" s="1">
        <f t="shared" si="0"/>
        <v>2</v>
      </c>
      <c r="P9" s="1">
        <f t="shared" si="0"/>
        <v>3</v>
      </c>
      <c r="R9" s="1">
        <f>SUM(D9:P9)</f>
        <v>74.5</v>
      </c>
    </row>
    <row r="10" spans="1:18" x14ac:dyDescent="0.3">
      <c r="A10" s="70"/>
      <c r="B10" s="4"/>
      <c r="C10" s="2"/>
      <c r="D10" s="1"/>
      <c r="E10" s="1"/>
      <c r="F10" s="1"/>
      <c r="G10" s="1"/>
      <c r="H10" s="1"/>
      <c r="I10" s="1"/>
      <c r="J10" s="1"/>
      <c r="K10" s="1"/>
      <c r="L10" s="1"/>
      <c r="M10" s="31"/>
      <c r="N10" s="31"/>
      <c r="O10" s="31"/>
      <c r="P10" s="1"/>
    </row>
    <row r="11" spans="1:18" x14ac:dyDescent="0.3">
      <c r="A11" s="70" t="s">
        <v>67</v>
      </c>
      <c r="B11" s="4"/>
      <c r="C11" s="2" t="s">
        <v>271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 x14ac:dyDescent="0.3">
      <c r="A12" s="70"/>
      <c r="B12" s="4" t="s">
        <v>66</v>
      </c>
      <c r="C12" s="2"/>
      <c r="D12" s="1"/>
      <c r="E12" s="1"/>
      <c r="F12" s="1"/>
      <c r="G12" s="1"/>
      <c r="H12" s="1"/>
      <c r="I12" s="1"/>
      <c r="J12" s="1"/>
      <c r="K12" s="1"/>
      <c r="L12" s="1">
        <v>1</v>
      </c>
      <c r="M12" s="1"/>
      <c r="N12" s="1">
        <v>1</v>
      </c>
      <c r="O12" s="1"/>
      <c r="P12" s="1"/>
    </row>
    <row r="13" spans="1:18" x14ac:dyDescent="0.3">
      <c r="A13" s="70"/>
      <c r="B13" s="32" t="s">
        <v>67</v>
      </c>
      <c r="C13" s="2"/>
      <c r="D13" s="1"/>
      <c r="E13" s="1"/>
      <c r="F13" s="1"/>
      <c r="G13" s="1"/>
      <c r="H13" s="1"/>
      <c r="I13" s="1"/>
      <c r="J13" s="1"/>
      <c r="K13" s="1">
        <v>1</v>
      </c>
      <c r="L13" s="1"/>
      <c r="M13" s="1"/>
      <c r="N13" s="1"/>
      <c r="O13" s="1"/>
      <c r="P13" s="1"/>
    </row>
    <row r="14" spans="1:18" x14ac:dyDescent="0.3">
      <c r="A14" s="70"/>
      <c r="B14" s="32" t="s">
        <v>68</v>
      </c>
      <c r="C14" s="2"/>
      <c r="D14" s="1"/>
      <c r="E14" s="1"/>
      <c r="F14" s="1"/>
      <c r="G14" s="1"/>
      <c r="H14" s="1"/>
      <c r="I14" s="1"/>
      <c r="J14" s="1"/>
      <c r="K14" s="1">
        <v>1</v>
      </c>
      <c r="L14" s="1"/>
      <c r="M14" s="1"/>
      <c r="N14" s="1"/>
      <c r="O14" s="1">
        <v>1</v>
      </c>
      <c r="P14" s="1"/>
    </row>
    <row r="15" spans="1:18" x14ac:dyDescent="0.3">
      <c r="A15" s="70"/>
      <c r="B15" s="4"/>
      <c r="C15" s="2"/>
      <c r="D15" s="1">
        <f t="shared" ref="D15:P15" si="2">D$3*($C$6*D12+$C$7*D13+$C$8*D14)</f>
        <v>0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0</v>
      </c>
      <c r="I15" s="1">
        <f t="shared" si="2"/>
        <v>0</v>
      </c>
      <c r="J15" s="1">
        <f t="shared" si="2"/>
        <v>0</v>
      </c>
      <c r="K15" s="1">
        <f t="shared" si="2"/>
        <v>4.5</v>
      </c>
      <c r="L15" s="1">
        <f t="shared" si="2"/>
        <v>4.5</v>
      </c>
      <c r="M15" s="1">
        <f t="shared" si="2"/>
        <v>0</v>
      </c>
      <c r="N15" s="1">
        <f t="shared" si="2"/>
        <v>3</v>
      </c>
      <c r="O15" s="1">
        <f t="shared" si="2"/>
        <v>1</v>
      </c>
      <c r="P15" s="1">
        <f t="shared" si="2"/>
        <v>0</v>
      </c>
      <c r="R15" s="1">
        <f>SUM(D15:P15)</f>
        <v>13</v>
      </c>
    </row>
    <row r="16" spans="1:18" x14ac:dyDescent="0.3">
      <c r="A16" s="70"/>
      <c r="B16" s="4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8" x14ac:dyDescent="0.3">
      <c r="A17" s="70" t="s">
        <v>68</v>
      </c>
      <c r="B17" s="4"/>
      <c r="C17" s="2" t="s">
        <v>49</v>
      </c>
      <c r="D17" s="1"/>
      <c r="E17" s="1"/>
      <c r="F17" s="1"/>
      <c r="G17" s="1"/>
      <c r="H17" s="1"/>
      <c r="I17" s="1"/>
      <c r="J17" s="30"/>
      <c r="K17" s="30"/>
      <c r="L17" s="1"/>
      <c r="M17" s="31"/>
      <c r="N17" s="31"/>
      <c r="O17" s="31"/>
      <c r="P17" s="1"/>
    </row>
    <row r="18" spans="1:18" x14ac:dyDescent="0.3">
      <c r="B18" s="4" t="s">
        <v>66</v>
      </c>
      <c r="C18" s="1"/>
      <c r="D18" s="1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3">
      <c r="B19" s="32" t="s">
        <v>67</v>
      </c>
      <c r="C19" s="1"/>
      <c r="D19" s="1"/>
      <c r="E19" s="1"/>
      <c r="F19" s="1"/>
      <c r="G19" s="1"/>
      <c r="H19" s="1">
        <v>1</v>
      </c>
      <c r="I19" s="1"/>
      <c r="J19" s="1"/>
      <c r="K19" s="1"/>
      <c r="L19" s="1"/>
      <c r="M19" s="31"/>
      <c r="N19" s="31"/>
      <c r="O19" s="31"/>
      <c r="P19" s="1"/>
    </row>
    <row r="20" spans="1:18" x14ac:dyDescent="0.3">
      <c r="B20" s="32" t="s">
        <v>68</v>
      </c>
      <c r="C20" s="31"/>
      <c r="D20" s="1"/>
      <c r="E20" s="1"/>
      <c r="F20" s="1"/>
      <c r="G20" s="1"/>
      <c r="H20" s="1"/>
      <c r="I20" s="1"/>
      <c r="J20" s="1"/>
      <c r="K20" s="1"/>
      <c r="L20" s="1"/>
      <c r="M20" s="31"/>
      <c r="N20" s="31"/>
      <c r="O20" s="31"/>
      <c r="P20" s="1"/>
    </row>
    <row r="21" spans="1:18" x14ac:dyDescent="0.3">
      <c r="B21" s="4"/>
      <c r="C21" s="1"/>
      <c r="D21" s="1">
        <f t="shared" ref="D21:J21" si="3">D$3*($C$6*D18+$C$7*D19+$C$8*D20)</f>
        <v>3</v>
      </c>
      <c r="E21" s="1">
        <f t="shared" si="3"/>
        <v>0</v>
      </c>
      <c r="F21" s="1">
        <f t="shared" si="3"/>
        <v>0</v>
      </c>
      <c r="G21" s="1">
        <f t="shared" si="3"/>
        <v>0</v>
      </c>
      <c r="H21" s="1">
        <f t="shared" si="3"/>
        <v>2</v>
      </c>
      <c r="I21" s="1">
        <f t="shared" si="3"/>
        <v>0</v>
      </c>
      <c r="J21" s="1">
        <f t="shared" si="3"/>
        <v>0</v>
      </c>
      <c r="K21" s="1"/>
      <c r="L21" s="1">
        <f>L$3*($C$6*L18+$C$7*L19+$C$8*L20)</f>
        <v>0</v>
      </c>
      <c r="M21" s="1">
        <f>M$3*($C$6*M18+$C$7*M19+$C$8*M20)</f>
        <v>0</v>
      </c>
      <c r="N21" s="1">
        <f>N$3*($C$6*N18+$C$7*N19+$C$8*N20)</f>
        <v>0</v>
      </c>
      <c r="O21" s="1">
        <f>O$3*($C$6*O18+$C$7*O19+$C$8*O20)</f>
        <v>0</v>
      </c>
      <c r="P21" s="1">
        <f>P$3*($C$6*P18+$C$7*P19+$C$8*P20)</f>
        <v>0</v>
      </c>
      <c r="R21" s="1">
        <f>SUM(D21:P21)</f>
        <v>5</v>
      </c>
    </row>
    <row r="22" spans="1:18" x14ac:dyDescent="0.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8" x14ac:dyDescent="0.3">
      <c r="A23" s="25" t="s">
        <v>94</v>
      </c>
      <c r="B23" s="4"/>
      <c r="C23" s="31" t="s">
        <v>272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8" x14ac:dyDescent="0.3">
      <c r="B24" s="4" t="s">
        <v>66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31"/>
      <c r="N24" s="31"/>
      <c r="O24" s="31">
        <v>1</v>
      </c>
      <c r="P24" s="1"/>
    </row>
    <row r="25" spans="1:18" x14ac:dyDescent="0.3">
      <c r="B25" s="32" t="s">
        <v>67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x14ac:dyDescent="0.3">
      <c r="B26" s="32" t="s">
        <v>68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1</v>
      </c>
    </row>
    <row r="27" spans="1:18" x14ac:dyDescent="0.3">
      <c r="B27" s="4"/>
      <c r="C27" s="1"/>
      <c r="D27" s="1">
        <f t="shared" ref="D27:P27" si="4">D$3*($C$6*D24+$C$7*D25+$C$8*D26)</f>
        <v>0</v>
      </c>
      <c r="E27" s="1">
        <f t="shared" si="4"/>
        <v>0</v>
      </c>
      <c r="F27" s="1">
        <f t="shared" si="4"/>
        <v>0</v>
      </c>
      <c r="G27" s="1">
        <f t="shared" si="4"/>
        <v>0</v>
      </c>
      <c r="H27" s="1">
        <f t="shared" si="4"/>
        <v>0</v>
      </c>
      <c r="I27" s="1">
        <f t="shared" si="4"/>
        <v>0</v>
      </c>
      <c r="J27" s="1">
        <f t="shared" si="4"/>
        <v>0</v>
      </c>
      <c r="K27" s="1">
        <f t="shared" si="4"/>
        <v>0</v>
      </c>
      <c r="L27" s="1">
        <f t="shared" si="4"/>
        <v>0</v>
      </c>
      <c r="M27" s="1">
        <f t="shared" si="4"/>
        <v>0</v>
      </c>
      <c r="N27" s="1">
        <f t="shared" si="4"/>
        <v>0</v>
      </c>
      <c r="O27" s="1">
        <f t="shared" si="4"/>
        <v>3</v>
      </c>
      <c r="P27" s="1">
        <f t="shared" si="4"/>
        <v>1</v>
      </c>
      <c r="R27" s="1">
        <f>SUM(D27:P27)</f>
        <v>4</v>
      </c>
    </row>
    <row r="28" spans="1:18" x14ac:dyDescent="0.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x14ac:dyDescent="0.3">
      <c r="A29" s="25" t="s">
        <v>95</v>
      </c>
      <c r="B29" s="4"/>
      <c r="C29" s="31" t="s">
        <v>62</v>
      </c>
      <c r="D29" s="1"/>
      <c r="E29" s="1"/>
      <c r="F29" s="1"/>
      <c r="G29" s="1"/>
      <c r="H29" s="1"/>
      <c r="I29" s="1"/>
      <c r="J29" s="1"/>
      <c r="K29" s="1"/>
      <c r="L29" s="1"/>
      <c r="M29" s="31"/>
      <c r="N29" s="31"/>
      <c r="O29" s="31"/>
      <c r="P29" s="1"/>
    </row>
    <row r="30" spans="1:18" x14ac:dyDescent="0.3">
      <c r="B30" s="4" t="s">
        <v>66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31"/>
      <c r="N30" s="31"/>
      <c r="O30" s="31"/>
      <c r="P30" s="1"/>
    </row>
    <row r="31" spans="1:18" x14ac:dyDescent="0.3">
      <c r="B31" s="32" t="s">
        <v>67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v>1</v>
      </c>
    </row>
    <row r="32" spans="1:18" x14ac:dyDescent="0.3">
      <c r="B32" s="32" t="s">
        <v>68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31"/>
      <c r="N32" s="31">
        <v>1</v>
      </c>
      <c r="O32" s="31"/>
      <c r="P32" s="1"/>
    </row>
    <row r="33" spans="1:18" x14ac:dyDescent="0.3">
      <c r="B33" s="4"/>
      <c r="C33" s="1"/>
      <c r="D33" s="1">
        <f t="shared" ref="D33:J33" si="5">D$3*($C$6*D30+$C$7*D31+$C$8*D32)</f>
        <v>0</v>
      </c>
      <c r="E33" s="1">
        <f t="shared" si="5"/>
        <v>0</v>
      </c>
      <c r="F33" s="1">
        <f t="shared" si="5"/>
        <v>0</v>
      </c>
      <c r="G33" s="1">
        <f t="shared" si="5"/>
        <v>0</v>
      </c>
      <c r="H33" s="1">
        <f t="shared" si="5"/>
        <v>0</v>
      </c>
      <c r="I33" s="1">
        <f t="shared" si="5"/>
        <v>0</v>
      </c>
      <c r="J33" s="1">
        <f t="shared" si="5"/>
        <v>0</v>
      </c>
      <c r="K33" s="1"/>
      <c r="L33" s="1">
        <f>L$3*($C$6*L30+$C$7*L31+$C$8*L32)</f>
        <v>0</v>
      </c>
      <c r="M33" s="1">
        <f>M$3*($C$6*M30+$C$7*M31+$C$8*M32)</f>
        <v>0</v>
      </c>
      <c r="N33" s="1">
        <f>N$3*($C$6*N30+$C$7*N31+$C$8*N32)</f>
        <v>1</v>
      </c>
      <c r="O33" s="1">
        <f>O$3*($C$6*O30+$C$7*O31+$C$8*O32)</f>
        <v>0</v>
      </c>
      <c r="P33" s="1">
        <f>P$3*($C$6*P30+$C$7*P31+$C$8*P32)</f>
        <v>2</v>
      </c>
      <c r="R33" s="1">
        <f>SUM(D33:P33)</f>
        <v>3</v>
      </c>
    </row>
    <row r="34" spans="1:18" x14ac:dyDescent="0.3"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8" x14ac:dyDescent="0.3">
      <c r="A35" s="25" t="s">
        <v>96</v>
      </c>
      <c r="B35" s="4"/>
      <c r="C35" s="1" t="s">
        <v>40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8" x14ac:dyDescent="0.3">
      <c r="B36" s="4" t="s">
        <v>66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8" x14ac:dyDescent="0.3">
      <c r="B37" s="32" t="s">
        <v>67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8" x14ac:dyDescent="0.3">
      <c r="B38" s="32" t="s">
        <v>68</v>
      </c>
      <c r="C38" s="1"/>
      <c r="D38" s="1">
        <v>1</v>
      </c>
      <c r="E38" s="1"/>
      <c r="F38" s="1"/>
      <c r="G38" s="1"/>
      <c r="H38" s="1"/>
      <c r="I38" s="1">
        <v>1</v>
      </c>
      <c r="J38" s="1"/>
      <c r="K38" s="1"/>
      <c r="L38" s="1"/>
      <c r="M38" s="1"/>
      <c r="N38" s="1"/>
      <c r="O38" s="1"/>
      <c r="P38" s="1"/>
    </row>
    <row r="39" spans="1:18" x14ac:dyDescent="0.3">
      <c r="B39" s="4"/>
      <c r="C39" s="1"/>
      <c r="D39" s="1">
        <f t="shared" ref="D39:P39" si="6">D$3*($C$6*D36+$C$7*D37+$C$8*D38)</f>
        <v>1</v>
      </c>
      <c r="E39" s="1">
        <f t="shared" si="6"/>
        <v>0</v>
      </c>
      <c r="F39" s="1">
        <f t="shared" si="6"/>
        <v>0</v>
      </c>
      <c r="G39" s="1">
        <f t="shared" si="6"/>
        <v>0</v>
      </c>
      <c r="H39" s="1">
        <f t="shared" si="6"/>
        <v>0</v>
      </c>
      <c r="I39" s="1">
        <f t="shared" si="6"/>
        <v>1.5</v>
      </c>
      <c r="J39" s="1">
        <f t="shared" si="6"/>
        <v>0</v>
      </c>
      <c r="K39" s="1">
        <f t="shared" si="6"/>
        <v>0</v>
      </c>
      <c r="L39" s="1">
        <f t="shared" si="6"/>
        <v>0</v>
      </c>
      <c r="M39" s="1">
        <f t="shared" si="6"/>
        <v>0</v>
      </c>
      <c r="N39" s="1">
        <f t="shared" si="6"/>
        <v>0</v>
      </c>
      <c r="O39" s="1">
        <f t="shared" si="6"/>
        <v>0</v>
      </c>
      <c r="P39" s="1">
        <f t="shared" si="6"/>
        <v>0</v>
      </c>
      <c r="R39" s="1">
        <f>SUM(D39:P39)</f>
        <v>2.5</v>
      </c>
    </row>
    <row r="40" spans="1:18" x14ac:dyDescent="0.3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31"/>
      <c r="N40" s="31"/>
      <c r="O40" s="31"/>
      <c r="P40" s="1"/>
    </row>
    <row r="48" spans="1:18" x14ac:dyDescent="0.3"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3"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B86" sqref="B86"/>
    </sheetView>
  </sheetViews>
  <sheetFormatPr defaultRowHeight="15" x14ac:dyDescent="0.25"/>
  <cols>
    <col min="1" max="1" width="15.85546875" bestFit="1" customWidth="1"/>
    <col min="2" max="2" width="24.42578125" bestFit="1" customWidth="1"/>
    <col min="3" max="3" width="18" style="84" bestFit="1" customWidth="1"/>
    <col min="4" max="4" width="11.42578125" bestFit="1" customWidth="1"/>
    <col min="5" max="5" width="10.28515625" bestFit="1" customWidth="1"/>
    <col min="6" max="6" width="28.28515625" bestFit="1" customWidth="1"/>
  </cols>
  <sheetData>
    <row r="1" spans="1:14" x14ac:dyDescent="0.25">
      <c r="A1" s="90" t="s">
        <v>274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6" spans="1:14" ht="18.75" x14ac:dyDescent="0.3">
      <c r="A6" s="15" t="s">
        <v>128</v>
      </c>
    </row>
    <row r="7" spans="1:14" x14ac:dyDescent="0.25">
      <c r="A7" s="2" t="s">
        <v>19</v>
      </c>
      <c r="B7" s="2" t="s">
        <v>20</v>
      </c>
      <c r="C7" s="49" t="s">
        <v>0</v>
      </c>
      <c r="D7" s="2" t="s">
        <v>21</v>
      </c>
      <c r="E7" s="2" t="s">
        <v>22</v>
      </c>
      <c r="F7" s="2" t="s">
        <v>23</v>
      </c>
      <c r="G7" s="2" t="s">
        <v>2</v>
      </c>
    </row>
    <row r="8" spans="1:14" x14ac:dyDescent="0.25">
      <c r="A8" s="9" t="s">
        <v>66</v>
      </c>
      <c r="B8" s="2" t="s">
        <v>3</v>
      </c>
      <c r="C8" s="45" t="s">
        <v>6</v>
      </c>
      <c r="D8" s="1">
        <v>1</v>
      </c>
      <c r="E8" s="1" t="s">
        <v>88</v>
      </c>
      <c r="F8" s="1" t="s">
        <v>49</v>
      </c>
      <c r="G8" s="42">
        <v>41</v>
      </c>
    </row>
    <row r="9" spans="1:14" x14ac:dyDescent="0.25">
      <c r="A9" s="9" t="s">
        <v>67</v>
      </c>
      <c r="B9" s="2" t="s">
        <v>208</v>
      </c>
      <c r="C9" s="45" t="s">
        <v>6</v>
      </c>
      <c r="D9" s="1">
        <v>71</v>
      </c>
      <c r="E9" s="1" t="s">
        <v>88</v>
      </c>
      <c r="F9" s="1" t="s">
        <v>197</v>
      </c>
      <c r="G9" s="42">
        <v>60</v>
      </c>
    </row>
    <row r="10" spans="1:14" x14ac:dyDescent="0.25">
      <c r="A10" s="9" t="s">
        <v>68</v>
      </c>
      <c r="B10" s="2" t="s">
        <v>89</v>
      </c>
      <c r="C10" s="45" t="s">
        <v>6</v>
      </c>
      <c r="D10" s="1">
        <v>181</v>
      </c>
      <c r="E10" s="1" t="s">
        <v>88</v>
      </c>
      <c r="F10" s="1" t="s">
        <v>40</v>
      </c>
      <c r="G10" s="43">
        <v>74</v>
      </c>
    </row>
    <row r="12" spans="1:14" ht="18.75" x14ac:dyDescent="0.3">
      <c r="A12" s="15" t="s">
        <v>205</v>
      </c>
    </row>
    <row r="13" spans="1:14" x14ac:dyDescent="0.25">
      <c r="A13" s="2" t="s">
        <v>19</v>
      </c>
      <c r="B13" s="2" t="s">
        <v>20</v>
      </c>
      <c r="C13" s="49" t="s">
        <v>0</v>
      </c>
      <c r="D13" s="2" t="s">
        <v>21</v>
      </c>
      <c r="E13" s="2" t="s">
        <v>22</v>
      </c>
      <c r="F13" s="2" t="s">
        <v>23</v>
      </c>
      <c r="G13" s="2" t="s">
        <v>2</v>
      </c>
    </row>
    <row r="14" spans="1:14" x14ac:dyDescent="0.25">
      <c r="A14" s="9" t="s">
        <v>66</v>
      </c>
      <c r="B14" s="2" t="s">
        <v>7</v>
      </c>
      <c r="C14" s="45" t="s">
        <v>6</v>
      </c>
      <c r="D14" s="1">
        <v>196</v>
      </c>
      <c r="E14" s="1" t="s">
        <v>4</v>
      </c>
      <c r="F14" s="1" t="s">
        <v>197</v>
      </c>
      <c r="G14" s="53">
        <v>26</v>
      </c>
    </row>
    <row r="15" spans="1:14" x14ac:dyDescent="0.25">
      <c r="A15" s="9" t="s">
        <v>67</v>
      </c>
      <c r="B15" s="2" t="s">
        <v>17</v>
      </c>
      <c r="C15" s="45" t="s">
        <v>6</v>
      </c>
      <c r="D15" s="1">
        <v>1999</v>
      </c>
      <c r="E15" s="1" t="s">
        <v>4</v>
      </c>
      <c r="F15" s="1" t="s">
        <v>197</v>
      </c>
      <c r="G15" s="53">
        <v>86</v>
      </c>
    </row>
    <row r="16" spans="1:14" x14ac:dyDescent="0.25">
      <c r="A16" s="9" t="s">
        <v>68</v>
      </c>
      <c r="B16" s="2" t="s">
        <v>9</v>
      </c>
      <c r="C16" s="45" t="s">
        <v>6</v>
      </c>
      <c r="D16" s="1">
        <v>198</v>
      </c>
      <c r="E16" s="1" t="s">
        <v>4</v>
      </c>
      <c r="F16" s="1" t="s">
        <v>197</v>
      </c>
      <c r="G16" s="54">
        <v>141</v>
      </c>
    </row>
    <row r="17" spans="1:7" x14ac:dyDescent="0.25">
      <c r="A17" s="82"/>
      <c r="B17" s="34"/>
      <c r="C17" s="85"/>
      <c r="D17" s="5"/>
      <c r="E17" s="5"/>
      <c r="F17" s="5"/>
      <c r="G17" s="83"/>
    </row>
    <row r="18" spans="1:7" ht="18.75" x14ac:dyDescent="0.3">
      <c r="A18" s="15" t="s">
        <v>275</v>
      </c>
    </row>
    <row r="19" spans="1:7" x14ac:dyDescent="0.25">
      <c r="A19" s="2" t="s">
        <v>19</v>
      </c>
      <c r="B19" s="2" t="s">
        <v>20</v>
      </c>
      <c r="C19" s="49" t="s">
        <v>0</v>
      </c>
      <c r="D19" s="2" t="s">
        <v>21</v>
      </c>
      <c r="E19" s="2" t="s">
        <v>22</v>
      </c>
      <c r="F19" s="2" t="s">
        <v>23</v>
      </c>
      <c r="G19" s="2" t="s">
        <v>2</v>
      </c>
    </row>
    <row r="20" spans="1:7" x14ac:dyDescent="0.25">
      <c r="A20" s="9" t="s">
        <v>66</v>
      </c>
      <c r="B20" s="2" t="s">
        <v>16</v>
      </c>
      <c r="C20" s="45" t="s">
        <v>6</v>
      </c>
      <c r="D20" s="1">
        <v>282</v>
      </c>
      <c r="E20" s="1" t="s">
        <v>15</v>
      </c>
      <c r="F20" s="1" t="s">
        <v>8</v>
      </c>
      <c r="G20" s="53">
        <v>26</v>
      </c>
    </row>
    <row r="22" spans="1:7" ht="18.75" x14ac:dyDescent="0.3">
      <c r="A22" s="15" t="s">
        <v>24</v>
      </c>
    </row>
    <row r="23" spans="1:7" x14ac:dyDescent="0.25">
      <c r="A23" s="2" t="s">
        <v>19</v>
      </c>
      <c r="B23" s="2" t="s">
        <v>20</v>
      </c>
      <c r="C23" s="49" t="s">
        <v>0</v>
      </c>
      <c r="D23" s="2" t="s">
        <v>21</v>
      </c>
      <c r="E23" s="2" t="s">
        <v>22</v>
      </c>
      <c r="F23" s="2" t="s">
        <v>23</v>
      </c>
      <c r="G23" s="2" t="s">
        <v>2</v>
      </c>
    </row>
    <row r="24" spans="1:7" x14ac:dyDescent="0.25">
      <c r="A24" s="9" t="s">
        <v>66</v>
      </c>
      <c r="B24" s="2" t="s">
        <v>11</v>
      </c>
      <c r="C24" s="45" t="s">
        <v>6</v>
      </c>
      <c r="D24" s="1">
        <v>11</v>
      </c>
      <c r="E24" s="1" t="s">
        <v>12</v>
      </c>
      <c r="F24" s="1" t="s">
        <v>197</v>
      </c>
      <c r="G24" s="53">
        <v>26</v>
      </c>
    </row>
    <row r="25" spans="1:7" x14ac:dyDescent="0.25">
      <c r="A25" s="9" t="s">
        <v>67</v>
      </c>
      <c r="B25" s="2" t="s">
        <v>13</v>
      </c>
      <c r="C25" s="45" t="s">
        <v>6</v>
      </c>
      <c r="D25" s="1">
        <v>333</v>
      </c>
      <c r="E25" s="1" t="s">
        <v>12</v>
      </c>
      <c r="F25" s="1" t="s">
        <v>197</v>
      </c>
      <c r="G25" s="53">
        <v>48</v>
      </c>
    </row>
    <row r="26" spans="1:7" x14ac:dyDescent="0.25">
      <c r="A26" s="9" t="s">
        <v>68</v>
      </c>
      <c r="B26" s="2" t="s">
        <v>204</v>
      </c>
      <c r="C26" s="45" t="s">
        <v>6</v>
      </c>
      <c r="D26" s="1">
        <v>171</v>
      </c>
      <c r="E26" s="1" t="s">
        <v>12</v>
      </c>
      <c r="F26" s="1" t="s">
        <v>197</v>
      </c>
      <c r="G26" s="53">
        <v>74</v>
      </c>
    </row>
    <row r="28" spans="1:7" ht="18.75" x14ac:dyDescent="0.3">
      <c r="A28" s="86" t="s">
        <v>206</v>
      </c>
    </row>
    <row r="29" spans="1:7" x14ac:dyDescent="0.25">
      <c r="A29" s="2" t="s">
        <v>19</v>
      </c>
      <c r="B29" s="2" t="s">
        <v>20</v>
      </c>
      <c r="C29" s="49" t="s">
        <v>0</v>
      </c>
      <c r="D29" s="2" t="s">
        <v>21</v>
      </c>
      <c r="E29" s="2" t="s">
        <v>22</v>
      </c>
      <c r="F29" s="2" t="s">
        <v>23</v>
      </c>
      <c r="G29" s="2" t="s">
        <v>2</v>
      </c>
    </row>
    <row r="30" spans="1:7" x14ac:dyDescent="0.25">
      <c r="A30" s="9" t="s">
        <v>66</v>
      </c>
      <c r="B30" s="2" t="s">
        <v>207</v>
      </c>
      <c r="C30" s="45" t="s">
        <v>6</v>
      </c>
      <c r="D30" s="1">
        <v>226</v>
      </c>
      <c r="E30" s="1" t="s">
        <v>206</v>
      </c>
      <c r="F30" s="1" t="s">
        <v>197</v>
      </c>
      <c r="G30" s="53">
        <v>28</v>
      </c>
    </row>
    <row r="31" spans="1:7" x14ac:dyDescent="0.25">
      <c r="A31" s="9" t="s">
        <v>67</v>
      </c>
      <c r="B31" s="2" t="s">
        <v>56</v>
      </c>
      <c r="C31" s="45" t="s">
        <v>6</v>
      </c>
      <c r="D31" s="1">
        <v>520</v>
      </c>
      <c r="E31" s="1" t="s">
        <v>206</v>
      </c>
      <c r="F31" s="1" t="s">
        <v>49</v>
      </c>
      <c r="G31" s="53">
        <v>56</v>
      </c>
    </row>
    <row r="32" spans="1:7" x14ac:dyDescent="0.25">
      <c r="A32" s="9" t="s">
        <v>68</v>
      </c>
      <c r="B32" s="2" t="s">
        <v>55</v>
      </c>
      <c r="C32" s="45" t="s">
        <v>6</v>
      </c>
      <c r="D32" s="1">
        <v>930</v>
      </c>
      <c r="E32" s="1" t="s">
        <v>206</v>
      </c>
      <c r="F32" s="1" t="s">
        <v>197</v>
      </c>
      <c r="G32" s="53">
        <v>63</v>
      </c>
    </row>
    <row r="34" spans="1:7" ht="18.75" x14ac:dyDescent="0.3">
      <c r="A34" s="15" t="s">
        <v>254</v>
      </c>
    </row>
    <row r="35" spans="1:7" x14ac:dyDescent="0.25">
      <c r="A35" s="2" t="s">
        <v>19</v>
      </c>
      <c r="B35" s="2" t="s">
        <v>20</v>
      </c>
      <c r="C35" s="49" t="s">
        <v>0</v>
      </c>
      <c r="D35" s="2" t="s">
        <v>21</v>
      </c>
      <c r="E35" s="2" t="s">
        <v>22</v>
      </c>
      <c r="F35" s="2" t="s">
        <v>23</v>
      </c>
      <c r="G35" s="2" t="s">
        <v>2</v>
      </c>
    </row>
    <row r="36" spans="1:7" x14ac:dyDescent="0.25">
      <c r="A36" s="9" t="s">
        <v>66</v>
      </c>
      <c r="B36" s="2" t="s">
        <v>43</v>
      </c>
      <c r="C36" s="45" t="s">
        <v>6</v>
      </c>
      <c r="D36" s="1">
        <v>160</v>
      </c>
      <c r="E36" s="1" t="s">
        <v>254</v>
      </c>
      <c r="F36" s="1" t="s">
        <v>197</v>
      </c>
      <c r="G36" s="64">
        <v>34</v>
      </c>
    </row>
    <row r="37" spans="1:7" x14ac:dyDescent="0.25">
      <c r="A37" s="9" t="s">
        <v>67</v>
      </c>
      <c r="B37" s="2" t="s">
        <v>54</v>
      </c>
      <c r="C37" s="45" t="s">
        <v>6</v>
      </c>
      <c r="D37" s="1">
        <v>9</v>
      </c>
      <c r="E37" s="1" t="s">
        <v>254</v>
      </c>
      <c r="F37" s="1" t="s">
        <v>197</v>
      </c>
      <c r="G37" s="64">
        <v>36</v>
      </c>
    </row>
    <row r="38" spans="1:7" x14ac:dyDescent="0.25">
      <c r="A38" s="9" t="s">
        <v>68</v>
      </c>
      <c r="B38" s="2" t="s">
        <v>46</v>
      </c>
      <c r="C38" s="45" t="s">
        <v>6</v>
      </c>
      <c r="D38" s="1">
        <v>622</v>
      </c>
      <c r="E38" s="1" t="s">
        <v>254</v>
      </c>
      <c r="F38" s="1" t="s">
        <v>200</v>
      </c>
      <c r="G38" s="64">
        <v>73</v>
      </c>
    </row>
    <row r="40" spans="1:7" ht="18.75" x14ac:dyDescent="0.3">
      <c r="A40" s="15" t="s">
        <v>259</v>
      </c>
    </row>
    <row r="41" spans="1:7" x14ac:dyDescent="0.25">
      <c r="A41" s="2" t="s">
        <v>19</v>
      </c>
      <c r="B41" s="2" t="s">
        <v>20</v>
      </c>
      <c r="C41" s="49" t="s">
        <v>0</v>
      </c>
      <c r="D41" s="2" t="s">
        <v>21</v>
      </c>
      <c r="E41" s="2" t="s">
        <v>22</v>
      </c>
      <c r="F41" s="2" t="s">
        <v>23</v>
      </c>
      <c r="G41" s="2" t="s">
        <v>2</v>
      </c>
    </row>
    <row r="42" spans="1:7" x14ac:dyDescent="0.25">
      <c r="A42" s="9" t="s">
        <v>66</v>
      </c>
      <c r="B42" s="2" t="s">
        <v>45</v>
      </c>
      <c r="C42" s="45" t="s">
        <v>6</v>
      </c>
      <c r="D42" s="1">
        <v>487</v>
      </c>
      <c r="E42" s="1" t="s">
        <v>259</v>
      </c>
      <c r="F42" s="65" t="s">
        <v>197</v>
      </c>
      <c r="G42" s="67">
        <v>26</v>
      </c>
    </row>
    <row r="43" spans="1:7" x14ac:dyDescent="0.25">
      <c r="A43" s="9" t="s">
        <v>67</v>
      </c>
      <c r="B43" s="2" t="s">
        <v>44</v>
      </c>
      <c r="C43" s="45" t="s">
        <v>6</v>
      </c>
      <c r="D43" s="1">
        <v>2004</v>
      </c>
      <c r="E43" s="1" t="s">
        <v>259</v>
      </c>
      <c r="F43" s="65" t="s">
        <v>197</v>
      </c>
      <c r="G43" s="67">
        <v>44</v>
      </c>
    </row>
    <row r="44" spans="1:7" x14ac:dyDescent="0.25">
      <c r="A44" s="9" t="s">
        <v>68</v>
      </c>
      <c r="B44" s="2" t="s">
        <v>39</v>
      </c>
      <c r="C44" s="45" t="s">
        <v>6</v>
      </c>
      <c r="D44" s="1">
        <v>209</v>
      </c>
      <c r="E44" s="1" t="s">
        <v>259</v>
      </c>
      <c r="F44" s="65" t="s">
        <v>197</v>
      </c>
      <c r="G44" s="67">
        <v>82</v>
      </c>
    </row>
    <row r="46" spans="1:7" ht="18.75" x14ac:dyDescent="0.3">
      <c r="A46" s="14" t="s">
        <v>239</v>
      </c>
    </row>
    <row r="47" spans="1:7" x14ac:dyDescent="0.25">
      <c r="A47" s="2" t="s">
        <v>19</v>
      </c>
      <c r="B47" s="2" t="s">
        <v>20</v>
      </c>
      <c r="C47" s="49" t="s">
        <v>23</v>
      </c>
    </row>
    <row r="48" spans="1:7" x14ac:dyDescent="0.25">
      <c r="A48" s="9" t="s">
        <v>66</v>
      </c>
      <c r="B48" s="2" t="s">
        <v>58</v>
      </c>
      <c r="C48" s="45" t="s">
        <v>197</v>
      </c>
    </row>
    <row r="49" spans="1:7" x14ac:dyDescent="0.25">
      <c r="A49" s="9" t="s">
        <v>67</v>
      </c>
      <c r="B49" s="2" t="s">
        <v>69</v>
      </c>
      <c r="C49" s="45" t="s">
        <v>197</v>
      </c>
    </row>
    <row r="50" spans="1:7" x14ac:dyDescent="0.25">
      <c r="A50" s="9" t="s">
        <v>68</v>
      </c>
      <c r="B50" s="2" t="s">
        <v>61</v>
      </c>
      <c r="C50" s="45" t="s">
        <v>197</v>
      </c>
    </row>
    <row r="52" spans="1:7" ht="18.75" x14ac:dyDescent="0.3">
      <c r="A52" s="86" t="s">
        <v>209</v>
      </c>
    </row>
    <row r="53" spans="1:7" x14ac:dyDescent="0.25">
      <c r="A53" s="2" t="s">
        <v>19</v>
      </c>
      <c r="B53" s="2" t="s">
        <v>20</v>
      </c>
      <c r="C53" s="49" t="s">
        <v>0</v>
      </c>
      <c r="D53" s="2" t="s">
        <v>21</v>
      </c>
      <c r="E53" s="2" t="s">
        <v>22</v>
      </c>
      <c r="F53" s="2" t="s">
        <v>23</v>
      </c>
      <c r="G53" s="2" t="s">
        <v>2</v>
      </c>
    </row>
    <row r="54" spans="1:7" x14ac:dyDescent="0.25">
      <c r="A54" s="9" t="s">
        <v>66</v>
      </c>
      <c r="B54" s="2" t="s">
        <v>210</v>
      </c>
      <c r="C54" s="45" t="s">
        <v>6</v>
      </c>
      <c r="D54" s="1">
        <v>252</v>
      </c>
      <c r="E54" s="1" t="s">
        <v>211</v>
      </c>
      <c r="F54" s="1" t="s">
        <v>59</v>
      </c>
      <c r="G54" s="2">
        <v>5</v>
      </c>
    </row>
    <row r="55" spans="1:7" x14ac:dyDescent="0.25">
      <c r="A55" s="9" t="s">
        <v>67</v>
      </c>
      <c r="B55" s="2" t="s">
        <v>61</v>
      </c>
      <c r="C55" s="45" t="s">
        <v>6</v>
      </c>
      <c r="D55" s="1">
        <v>812</v>
      </c>
      <c r="E55" s="1" t="s">
        <v>211</v>
      </c>
      <c r="F55" s="1" t="s">
        <v>197</v>
      </c>
      <c r="G55" s="2">
        <v>8</v>
      </c>
    </row>
    <row r="56" spans="1:7" x14ac:dyDescent="0.25">
      <c r="A56" s="9" t="s">
        <v>68</v>
      </c>
      <c r="B56" s="2" t="s">
        <v>221</v>
      </c>
      <c r="C56" s="45" t="s">
        <v>6</v>
      </c>
      <c r="D56" s="1">
        <v>326</v>
      </c>
      <c r="E56" s="1" t="s">
        <v>211</v>
      </c>
      <c r="F56" s="1" t="s">
        <v>201</v>
      </c>
      <c r="G56" s="2">
        <v>23</v>
      </c>
    </row>
    <row r="58" spans="1:7" ht="18.75" x14ac:dyDescent="0.3">
      <c r="A58" s="86" t="s">
        <v>240</v>
      </c>
    </row>
    <row r="59" spans="1:7" x14ac:dyDescent="0.25">
      <c r="A59" s="2" t="s">
        <v>19</v>
      </c>
      <c r="B59" s="2" t="s">
        <v>20</v>
      </c>
      <c r="C59" s="49" t="s">
        <v>0</v>
      </c>
      <c r="D59" s="2" t="s">
        <v>21</v>
      </c>
      <c r="E59" s="2" t="s">
        <v>22</v>
      </c>
      <c r="F59" s="2" t="s">
        <v>23</v>
      </c>
      <c r="G59" s="2" t="s">
        <v>2</v>
      </c>
    </row>
    <row r="60" spans="1:7" x14ac:dyDescent="0.25">
      <c r="A60" s="9" t="s">
        <v>66</v>
      </c>
      <c r="B60" s="2" t="s">
        <v>58</v>
      </c>
      <c r="C60" s="45" t="s">
        <v>6</v>
      </c>
      <c r="D60" s="1">
        <v>173</v>
      </c>
      <c r="E60" s="1" t="s">
        <v>241</v>
      </c>
      <c r="F60" s="1" t="s">
        <v>197</v>
      </c>
      <c r="G60" s="59">
        <v>5</v>
      </c>
    </row>
    <row r="61" spans="1:7" x14ac:dyDescent="0.25">
      <c r="A61" s="9" t="s">
        <v>67</v>
      </c>
      <c r="B61" s="2" t="s">
        <v>60</v>
      </c>
      <c r="C61" s="45" t="s">
        <v>6</v>
      </c>
      <c r="D61" s="1">
        <v>65</v>
      </c>
      <c r="E61" s="1" t="s">
        <v>241</v>
      </c>
      <c r="F61" s="1" t="s">
        <v>59</v>
      </c>
      <c r="G61" s="59">
        <v>9</v>
      </c>
    </row>
    <row r="62" spans="1:7" x14ac:dyDescent="0.25">
      <c r="A62" s="9" t="s">
        <v>68</v>
      </c>
      <c r="B62" s="2" t="s">
        <v>63</v>
      </c>
      <c r="C62" s="45" t="s">
        <v>6</v>
      </c>
      <c r="D62" s="1">
        <v>717</v>
      </c>
      <c r="E62" s="1" t="s">
        <v>241</v>
      </c>
      <c r="F62" s="1" t="s">
        <v>59</v>
      </c>
      <c r="G62" s="59">
        <v>15</v>
      </c>
    </row>
    <row r="64" spans="1:7" ht="18.75" x14ac:dyDescent="0.3">
      <c r="A64" s="15" t="s">
        <v>74</v>
      </c>
    </row>
    <row r="65" spans="1:7" ht="75" x14ac:dyDescent="0.25">
      <c r="A65" s="49" t="s">
        <v>195</v>
      </c>
      <c r="B65" s="49" t="s">
        <v>189</v>
      </c>
      <c r="C65" s="49" t="s">
        <v>23</v>
      </c>
      <c r="D65" s="48" t="s">
        <v>187</v>
      </c>
    </row>
    <row r="66" spans="1:7" x14ac:dyDescent="0.25">
      <c r="A66" s="9">
        <v>1</v>
      </c>
      <c r="B66" s="2" t="s">
        <v>194</v>
      </c>
      <c r="C66" s="45" t="s">
        <v>59</v>
      </c>
      <c r="D66" s="4">
        <v>60.78</v>
      </c>
    </row>
    <row r="67" spans="1:7" x14ac:dyDescent="0.25">
      <c r="A67" s="9">
        <v>2</v>
      </c>
      <c r="B67" s="2" t="s">
        <v>193</v>
      </c>
      <c r="C67" s="45" t="s">
        <v>197</v>
      </c>
      <c r="D67" s="4">
        <v>58.64</v>
      </c>
    </row>
    <row r="68" spans="1:7" x14ac:dyDescent="0.25">
      <c r="A68" s="9">
        <v>3</v>
      </c>
      <c r="B68" s="2" t="s">
        <v>70</v>
      </c>
      <c r="C68" s="45" t="s">
        <v>198</v>
      </c>
      <c r="D68" s="4">
        <v>57.85</v>
      </c>
    </row>
    <row r="70" spans="1:7" ht="18.75" x14ac:dyDescent="0.3">
      <c r="A70" s="13" t="s">
        <v>80</v>
      </c>
      <c r="C70"/>
    </row>
    <row r="71" spans="1:7" x14ac:dyDescent="0.25">
      <c r="A71" s="2" t="s">
        <v>19</v>
      </c>
      <c r="B71" s="2" t="s">
        <v>20</v>
      </c>
      <c r="C71" s="2" t="s">
        <v>0</v>
      </c>
      <c r="D71" s="2" t="s">
        <v>21</v>
      </c>
      <c r="E71" s="2" t="s">
        <v>22</v>
      </c>
      <c r="F71" s="2" t="s">
        <v>23</v>
      </c>
      <c r="G71" s="2" t="s">
        <v>2</v>
      </c>
    </row>
    <row r="72" spans="1:7" x14ac:dyDescent="0.25">
      <c r="A72" s="9" t="s">
        <v>66</v>
      </c>
      <c r="B72" s="2" t="s">
        <v>79</v>
      </c>
      <c r="C72" s="1" t="s">
        <v>6</v>
      </c>
      <c r="D72" s="1">
        <v>6</v>
      </c>
      <c r="E72" s="1" t="s">
        <v>78</v>
      </c>
      <c r="F72" s="1" t="s">
        <v>57</v>
      </c>
      <c r="G72" s="1">
        <v>18</v>
      </c>
    </row>
    <row r="73" spans="1:7" x14ac:dyDescent="0.25">
      <c r="A73" s="9" t="s">
        <v>67</v>
      </c>
      <c r="B73" s="2" t="s">
        <v>73</v>
      </c>
      <c r="C73" s="1" t="s">
        <v>6</v>
      </c>
      <c r="D73" s="1">
        <v>112</v>
      </c>
      <c r="E73" s="1" t="s">
        <v>78</v>
      </c>
      <c r="F73" s="1" t="s">
        <v>8</v>
      </c>
      <c r="G73" s="1">
        <v>35</v>
      </c>
    </row>
    <row r="74" spans="1:7" x14ac:dyDescent="0.25">
      <c r="A74" s="9" t="s">
        <v>68</v>
      </c>
      <c r="B74" s="2" t="s">
        <v>72</v>
      </c>
      <c r="C74" s="1" t="s">
        <v>6</v>
      </c>
      <c r="D74" s="1">
        <v>5</v>
      </c>
      <c r="E74" s="1" t="s">
        <v>78</v>
      </c>
      <c r="F74" s="1" t="s">
        <v>59</v>
      </c>
      <c r="G74" s="1">
        <v>39</v>
      </c>
    </row>
    <row r="76" spans="1:7" ht="18.75" x14ac:dyDescent="0.3">
      <c r="A76" s="13" t="s">
        <v>276</v>
      </c>
      <c r="C76"/>
    </row>
    <row r="77" spans="1:7" x14ac:dyDescent="0.25">
      <c r="A77" s="2" t="s">
        <v>19</v>
      </c>
      <c r="B77" s="2" t="s">
        <v>20</v>
      </c>
      <c r="C77" s="2" t="s">
        <v>0</v>
      </c>
      <c r="D77" s="2" t="s">
        <v>21</v>
      </c>
      <c r="E77" s="2" t="s">
        <v>22</v>
      </c>
      <c r="F77" s="2" t="s">
        <v>23</v>
      </c>
      <c r="G77" s="2" t="s">
        <v>2</v>
      </c>
    </row>
    <row r="78" spans="1:7" x14ac:dyDescent="0.25">
      <c r="A78" s="9" t="s">
        <v>66</v>
      </c>
      <c r="B78" s="2" t="s">
        <v>10</v>
      </c>
      <c r="C78" s="1" t="s">
        <v>6</v>
      </c>
      <c r="D78" s="1">
        <v>77</v>
      </c>
      <c r="E78" s="1" t="s">
        <v>250</v>
      </c>
      <c r="F78" s="1" t="s">
        <v>8</v>
      </c>
      <c r="G78" s="52">
        <v>7</v>
      </c>
    </row>
    <row r="79" spans="1:7" x14ac:dyDescent="0.25">
      <c r="A79" s="9" t="s">
        <v>67</v>
      </c>
      <c r="B79" s="2" t="s">
        <v>70</v>
      </c>
      <c r="C79" s="1" t="s">
        <v>6</v>
      </c>
      <c r="D79" s="1">
        <v>99</v>
      </c>
      <c r="E79" s="1" t="s">
        <v>250</v>
      </c>
      <c r="F79" s="1" t="s">
        <v>252</v>
      </c>
      <c r="G79" s="52">
        <v>12</v>
      </c>
    </row>
    <row r="80" spans="1:7" x14ac:dyDescent="0.25">
      <c r="A80" s="9" t="s">
        <v>68</v>
      </c>
      <c r="B80" s="2" t="s">
        <v>71</v>
      </c>
      <c r="C80" s="1" t="s">
        <v>6</v>
      </c>
      <c r="D80" s="1">
        <v>176</v>
      </c>
      <c r="E80" s="1" t="s">
        <v>250</v>
      </c>
      <c r="F80" s="1" t="s">
        <v>251</v>
      </c>
      <c r="G80" s="52">
        <v>12</v>
      </c>
    </row>
    <row r="82" spans="1:3" ht="18.75" x14ac:dyDescent="0.3">
      <c r="A82" s="13" t="s">
        <v>113</v>
      </c>
    </row>
    <row r="83" spans="1:3" x14ac:dyDescent="0.25">
      <c r="A83" s="2" t="s">
        <v>19</v>
      </c>
      <c r="B83" s="2" t="s">
        <v>23</v>
      </c>
      <c r="C83" s="2" t="s">
        <v>110</v>
      </c>
    </row>
    <row r="84" spans="1:3" x14ac:dyDescent="0.25">
      <c r="A84" s="9" t="s">
        <v>66</v>
      </c>
      <c r="B84" s="2" t="s">
        <v>277</v>
      </c>
      <c r="C84" s="1">
        <v>74.5</v>
      </c>
    </row>
    <row r="85" spans="1:3" x14ac:dyDescent="0.25">
      <c r="A85" s="9" t="s">
        <v>67</v>
      </c>
      <c r="B85" s="2" t="s">
        <v>59</v>
      </c>
      <c r="C85" s="1">
        <v>13</v>
      </c>
    </row>
    <row r="86" spans="1:3" x14ac:dyDescent="0.25">
      <c r="A86" s="9" t="s">
        <v>68</v>
      </c>
      <c r="B86" s="2" t="s">
        <v>5</v>
      </c>
      <c r="C86" s="1">
        <v>5</v>
      </c>
    </row>
  </sheetData>
  <mergeCells count="1">
    <mergeCell ref="A1:N4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workbookViewId="0">
      <pane xSplit="2" topLeftCell="AD1" activePane="topRight" state="frozen"/>
      <selection pane="topRight" activeCell="B1" sqref="B1"/>
    </sheetView>
  </sheetViews>
  <sheetFormatPr defaultRowHeight="15" x14ac:dyDescent="0.25"/>
  <cols>
    <col min="2" max="2" width="16.7109375" bestFit="1" customWidth="1"/>
    <col min="4" max="4" width="11.42578125" bestFit="1" customWidth="1"/>
    <col min="5" max="5" width="14.140625" bestFit="1" customWidth="1"/>
    <col min="6" max="6" width="15.42578125" bestFit="1" customWidth="1"/>
    <col min="14" max="16" width="12" bestFit="1" customWidth="1"/>
    <col min="17" max="25" width="20" bestFit="1" customWidth="1"/>
    <col min="32" max="35" width="16.85546875" bestFit="1" customWidth="1"/>
  </cols>
  <sheetData>
    <row r="1" spans="1:43" ht="18.75" x14ac:dyDescent="0.3">
      <c r="A1" s="15" t="s">
        <v>205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  <c r="AO1" s="21" t="s">
        <v>164</v>
      </c>
    </row>
    <row r="2" spans="1:43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39" t="s">
        <v>137</v>
      </c>
      <c r="AF2" s="2" t="s">
        <v>29</v>
      </c>
      <c r="AG2" s="2" t="s">
        <v>30</v>
      </c>
      <c r="AH2" s="2" t="s">
        <v>31</v>
      </c>
      <c r="AI2" s="2" t="s">
        <v>32</v>
      </c>
      <c r="AJ2" s="39" t="s">
        <v>141</v>
      </c>
      <c r="AK2" s="39" t="s">
        <v>142</v>
      </c>
      <c r="AL2" s="39" t="s">
        <v>143</v>
      </c>
      <c r="AM2" s="39" t="s">
        <v>144</v>
      </c>
      <c r="AN2" s="39" t="s">
        <v>145</v>
      </c>
      <c r="AO2" s="39" t="s">
        <v>146</v>
      </c>
      <c r="AP2" s="2" t="s">
        <v>1</v>
      </c>
      <c r="AQ2" s="2" t="s">
        <v>2</v>
      </c>
    </row>
    <row r="3" spans="1:43" x14ac:dyDescent="0.25">
      <c r="A3" s="9" t="s">
        <v>66</v>
      </c>
      <c r="B3" s="2" t="s">
        <v>7</v>
      </c>
      <c r="C3" s="1" t="s">
        <v>6</v>
      </c>
      <c r="D3" s="1">
        <v>196</v>
      </c>
      <c r="E3" s="1" t="s">
        <v>4</v>
      </c>
      <c r="F3" s="1" t="s">
        <v>197</v>
      </c>
      <c r="G3" s="51">
        <v>1</v>
      </c>
      <c r="H3" s="51">
        <v>1</v>
      </c>
      <c r="I3" s="51">
        <v>1</v>
      </c>
      <c r="J3" s="51">
        <v>1</v>
      </c>
      <c r="K3" s="51">
        <v>1</v>
      </c>
      <c r="L3" s="51">
        <v>1</v>
      </c>
      <c r="M3" s="51">
        <v>1</v>
      </c>
      <c r="N3" s="38">
        <v>1</v>
      </c>
      <c r="O3" s="38">
        <v>1</v>
      </c>
      <c r="P3" s="38">
        <v>1</v>
      </c>
      <c r="Q3" s="51">
        <v>1</v>
      </c>
      <c r="R3" s="51">
        <v>1</v>
      </c>
      <c r="S3" s="51">
        <v>1</v>
      </c>
      <c r="T3" s="51">
        <v>1</v>
      </c>
      <c r="U3" s="40">
        <v>2</v>
      </c>
      <c r="V3" s="51">
        <v>1</v>
      </c>
      <c r="W3" s="51">
        <v>1</v>
      </c>
      <c r="X3" s="51">
        <v>1</v>
      </c>
      <c r="Y3" s="51">
        <v>1</v>
      </c>
      <c r="Z3" s="41" t="s">
        <v>203</v>
      </c>
      <c r="AA3" s="38">
        <v>1</v>
      </c>
      <c r="AB3" s="38">
        <v>1</v>
      </c>
      <c r="AC3" s="38">
        <v>1</v>
      </c>
      <c r="AD3" s="38">
        <v>1</v>
      </c>
      <c r="AE3" s="38">
        <v>1</v>
      </c>
      <c r="AF3" s="40" t="s">
        <v>139</v>
      </c>
      <c r="AG3" s="40" t="s">
        <v>139</v>
      </c>
      <c r="AH3" s="40" t="s">
        <v>139</v>
      </c>
      <c r="AI3" s="40" t="s">
        <v>139</v>
      </c>
      <c r="AJ3" s="38">
        <v>1</v>
      </c>
      <c r="AK3" s="38">
        <v>1</v>
      </c>
      <c r="AL3" s="38">
        <v>1</v>
      </c>
      <c r="AM3" s="41">
        <v>1</v>
      </c>
      <c r="AN3" s="41">
        <v>1</v>
      </c>
      <c r="AO3" s="41">
        <v>1</v>
      </c>
      <c r="AP3" s="52"/>
      <c r="AQ3" s="53">
        <f>SUM(AJ3:AL3,AA3:AE3,V3:Y3,J3:T3,G3:I3)</f>
        <v>26</v>
      </c>
    </row>
    <row r="4" spans="1:43" x14ac:dyDescent="0.25">
      <c r="A4" s="9" t="s">
        <v>67</v>
      </c>
      <c r="B4" s="2" t="s">
        <v>17</v>
      </c>
      <c r="C4" s="1" t="s">
        <v>6</v>
      </c>
      <c r="D4" s="1">
        <v>1999</v>
      </c>
      <c r="E4" s="1" t="s">
        <v>4</v>
      </c>
      <c r="F4" s="1" t="s">
        <v>197</v>
      </c>
      <c r="G4" s="51">
        <v>6</v>
      </c>
      <c r="H4" s="51">
        <v>6</v>
      </c>
      <c r="I4" s="51">
        <v>6</v>
      </c>
      <c r="J4" s="51">
        <v>6</v>
      </c>
      <c r="K4" s="51">
        <v>6</v>
      </c>
      <c r="L4" s="51">
        <v>6</v>
      </c>
      <c r="M4" s="51">
        <v>6</v>
      </c>
      <c r="N4" s="38">
        <v>6</v>
      </c>
      <c r="O4" s="38">
        <v>2</v>
      </c>
      <c r="P4" s="38">
        <v>2</v>
      </c>
      <c r="Q4" s="51">
        <v>2</v>
      </c>
      <c r="R4" s="51">
        <v>2</v>
      </c>
      <c r="S4" s="51">
        <v>2</v>
      </c>
      <c r="T4" s="51">
        <v>2</v>
      </c>
      <c r="U4" s="51">
        <v>1</v>
      </c>
      <c r="V4" s="51">
        <v>2</v>
      </c>
      <c r="W4" s="51">
        <v>2</v>
      </c>
      <c r="X4" s="51">
        <v>2</v>
      </c>
      <c r="Y4" s="51">
        <v>2</v>
      </c>
      <c r="Z4" s="38">
        <v>1</v>
      </c>
      <c r="AA4" s="38">
        <v>2</v>
      </c>
      <c r="AB4" s="38">
        <v>2</v>
      </c>
      <c r="AC4" s="38">
        <v>2</v>
      </c>
      <c r="AD4" s="38">
        <v>2</v>
      </c>
      <c r="AE4" s="38">
        <v>2</v>
      </c>
      <c r="AF4" s="51">
        <v>6</v>
      </c>
      <c r="AG4" s="40" t="s">
        <v>127</v>
      </c>
      <c r="AH4" s="40" t="s">
        <v>127</v>
      </c>
      <c r="AI4" s="40" t="s">
        <v>127</v>
      </c>
      <c r="AJ4" s="41" t="s">
        <v>127</v>
      </c>
      <c r="AK4" s="41" t="s">
        <v>127</v>
      </c>
      <c r="AL4" s="41" t="s">
        <v>127</v>
      </c>
      <c r="AM4" s="41" t="s">
        <v>127</v>
      </c>
      <c r="AN4" s="41" t="s">
        <v>127</v>
      </c>
      <c r="AO4" s="41" t="s">
        <v>127</v>
      </c>
      <c r="AP4" s="52"/>
      <c r="AQ4" s="53">
        <f>SUM(G4:AF4)</f>
        <v>86</v>
      </c>
    </row>
    <row r="5" spans="1:43" x14ac:dyDescent="0.25">
      <c r="A5" s="9" t="s">
        <v>68</v>
      </c>
      <c r="B5" s="2" t="s">
        <v>9</v>
      </c>
      <c r="C5" s="1" t="s">
        <v>6</v>
      </c>
      <c r="D5" s="1">
        <v>198</v>
      </c>
      <c r="E5" s="1" t="s">
        <v>4</v>
      </c>
      <c r="F5" s="1" t="s">
        <v>197</v>
      </c>
      <c r="G5" s="51">
        <v>6</v>
      </c>
      <c r="H5" s="51">
        <v>6</v>
      </c>
      <c r="I5" s="51">
        <v>6</v>
      </c>
      <c r="J5" s="51">
        <v>6</v>
      </c>
      <c r="K5" s="51">
        <v>6</v>
      </c>
      <c r="L5" s="51">
        <v>6</v>
      </c>
      <c r="M5" s="51">
        <v>6</v>
      </c>
      <c r="N5" s="38">
        <v>6</v>
      </c>
      <c r="O5" s="38">
        <v>6</v>
      </c>
      <c r="P5" s="38">
        <v>6</v>
      </c>
      <c r="Q5" s="51">
        <v>6</v>
      </c>
      <c r="R5" s="51">
        <v>6</v>
      </c>
      <c r="S5" s="51">
        <v>6</v>
      </c>
      <c r="T5" s="51">
        <v>6</v>
      </c>
      <c r="U5" s="51">
        <v>6</v>
      </c>
      <c r="V5" s="51">
        <v>6</v>
      </c>
      <c r="W5" s="51">
        <v>6</v>
      </c>
      <c r="X5" s="51">
        <v>6</v>
      </c>
      <c r="Y5" s="51">
        <v>6</v>
      </c>
      <c r="Z5" s="38">
        <v>6</v>
      </c>
      <c r="AA5" s="38">
        <v>6</v>
      </c>
      <c r="AB5" s="38">
        <v>6</v>
      </c>
      <c r="AC5" s="41" t="s">
        <v>127</v>
      </c>
      <c r="AD5" s="41" t="s">
        <v>127</v>
      </c>
      <c r="AE5" s="41" t="s">
        <v>127</v>
      </c>
      <c r="AF5" s="51">
        <v>3</v>
      </c>
      <c r="AG5" s="51">
        <v>3</v>
      </c>
      <c r="AH5" s="51">
        <v>2</v>
      </c>
      <c r="AI5" s="51">
        <v>1</v>
      </c>
      <c r="AJ5" s="41" t="s">
        <v>127</v>
      </c>
      <c r="AK5" s="41" t="s">
        <v>127</v>
      </c>
      <c r="AL5" s="41" t="s">
        <v>127</v>
      </c>
      <c r="AM5" s="41" t="s">
        <v>127</v>
      </c>
      <c r="AN5" s="41" t="s">
        <v>127</v>
      </c>
      <c r="AO5" s="41" t="s">
        <v>127</v>
      </c>
      <c r="AP5" s="52"/>
      <c r="AQ5" s="54">
        <f>SUM(AF5:AI5,G5:AB5)</f>
        <v>141</v>
      </c>
    </row>
    <row r="6" spans="1:43" x14ac:dyDescent="0.25">
      <c r="A6" s="4" t="s">
        <v>94</v>
      </c>
      <c r="B6" s="1" t="s">
        <v>14</v>
      </c>
      <c r="C6" s="1" t="s">
        <v>6</v>
      </c>
      <c r="D6" s="1">
        <v>206</v>
      </c>
      <c r="E6" s="1" t="s">
        <v>4</v>
      </c>
      <c r="F6" s="1" t="s">
        <v>5</v>
      </c>
      <c r="G6" s="51">
        <v>6</v>
      </c>
      <c r="H6" s="51">
        <v>6</v>
      </c>
      <c r="I6" s="51">
        <v>6</v>
      </c>
      <c r="J6" s="51">
        <v>6</v>
      </c>
      <c r="K6" s="51">
        <v>6</v>
      </c>
      <c r="L6" s="51">
        <v>6</v>
      </c>
      <c r="M6" s="51">
        <v>6</v>
      </c>
      <c r="N6" s="38">
        <v>6</v>
      </c>
      <c r="O6" s="38">
        <v>6</v>
      </c>
      <c r="P6" s="38">
        <v>6</v>
      </c>
      <c r="Q6" s="51">
        <v>6</v>
      </c>
      <c r="R6" s="51">
        <v>6</v>
      </c>
      <c r="S6" s="51">
        <v>6</v>
      </c>
      <c r="T6" s="51">
        <v>6</v>
      </c>
      <c r="U6" s="51">
        <v>6</v>
      </c>
      <c r="V6" s="51">
        <v>6</v>
      </c>
      <c r="W6" s="51">
        <v>6</v>
      </c>
      <c r="X6" s="51">
        <v>6</v>
      </c>
      <c r="Y6" s="51">
        <v>6</v>
      </c>
      <c r="Z6" s="38">
        <v>6</v>
      </c>
      <c r="AA6" s="38">
        <v>6</v>
      </c>
      <c r="AB6" s="38">
        <v>6</v>
      </c>
      <c r="AC6" s="38">
        <v>6</v>
      </c>
      <c r="AD6" s="41" t="s">
        <v>127</v>
      </c>
      <c r="AE6" s="41" t="s">
        <v>127</v>
      </c>
      <c r="AF6" s="51">
        <v>2</v>
      </c>
      <c r="AG6" s="51">
        <v>2</v>
      </c>
      <c r="AH6" s="51">
        <v>1</v>
      </c>
      <c r="AI6" s="40" t="s">
        <v>138</v>
      </c>
      <c r="AJ6" s="41" t="s">
        <v>127</v>
      </c>
      <c r="AK6" s="41" t="s">
        <v>127</v>
      </c>
      <c r="AL6" s="41" t="s">
        <v>127</v>
      </c>
      <c r="AM6" s="41" t="s">
        <v>127</v>
      </c>
      <c r="AN6" s="41" t="s">
        <v>127</v>
      </c>
      <c r="AO6" s="41" t="s">
        <v>127</v>
      </c>
      <c r="AP6" s="52"/>
      <c r="AQ6" s="53">
        <f>SUM(AF6:AH6,G6:AC6)</f>
        <v>143</v>
      </c>
    </row>
    <row r="7" spans="1:43" x14ac:dyDescent="0.25">
      <c r="A7" s="4" t="s">
        <v>95</v>
      </c>
      <c r="B7" s="1" t="s">
        <v>3</v>
      </c>
      <c r="C7" s="1" t="s">
        <v>6</v>
      </c>
      <c r="D7" s="1">
        <v>1</v>
      </c>
      <c r="E7" s="1" t="s">
        <v>4</v>
      </c>
      <c r="F7" s="1" t="s">
        <v>5</v>
      </c>
      <c r="G7" s="51">
        <v>6</v>
      </c>
      <c r="H7" s="51">
        <v>6</v>
      </c>
      <c r="I7" s="51">
        <v>6</v>
      </c>
      <c r="J7" s="51">
        <v>6</v>
      </c>
      <c r="K7" s="51">
        <v>6</v>
      </c>
      <c r="L7" s="51">
        <v>6</v>
      </c>
      <c r="M7" s="51">
        <v>6</v>
      </c>
      <c r="N7" s="38">
        <v>6</v>
      </c>
      <c r="O7" s="38">
        <v>6</v>
      </c>
      <c r="P7" s="38">
        <v>6</v>
      </c>
      <c r="Q7" s="51">
        <v>6</v>
      </c>
      <c r="R7" s="51">
        <v>6</v>
      </c>
      <c r="S7" s="51">
        <v>6</v>
      </c>
      <c r="T7" s="51">
        <v>6</v>
      </c>
      <c r="U7" s="51">
        <v>6</v>
      </c>
      <c r="V7" s="51">
        <v>6</v>
      </c>
      <c r="W7" s="51">
        <v>6</v>
      </c>
      <c r="X7" s="51">
        <v>6</v>
      </c>
      <c r="Y7" s="51">
        <v>6</v>
      </c>
      <c r="Z7" s="38">
        <v>6</v>
      </c>
      <c r="AA7" s="38">
        <v>6</v>
      </c>
      <c r="AB7" s="38">
        <v>6</v>
      </c>
      <c r="AC7" s="38">
        <v>6</v>
      </c>
      <c r="AD7" s="38">
        <v>6</v>
      </c>
      <c r="AE7" s="41" t="s">
        <v>127</v>
      </c>
      <c r="AF7" s="51">
        <v>1</v>
      </c>
      <c r="AG7" s="51">
        <v>1</v>
      </c>
      <c r="AH7" s="40" t="s">
        <v>127</v>
      </c>
      <c r="AI7" s="40" t="s">
        <v>127</v>
      </c>
      <c r="AJ7" s="41" t="s">
        <v>127</v>
      </c>
      <c r="AK7" s="41" t="s">
        <v>127</v>
      </c>
      <c r="AL7" s="41" t="s">
        <v>127</v>
      </c>
      <c r="AM7" s="41" t="s">
        <v>127</v>
      </c>
      <c r="AN7" s="41" t="s">
        <v>127</v>
      </c>
      <c r="AO7" s="41" t="s">
        <v>127</v>
      </c>
      <c r="AP7" s="52"/>
      <c r="AQ7" s="53">
        <f>SUM(AF7:AG7,G7:AD7)</f>
        <v>146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workbookViewId="0">
      <pane xSplit="2" topLeftCell="AD1" activePane="topRight" state="frozen"/>
      <selection pane="topRight" activeCell="AD1" sqref="AD1"/>
    </sheetView>
  </sheetViews>
  <sheetFormatPr defaultRowHeight="15" x14ac:dyDescent="0.25"/>
  <cols>
    <col min="2" max="2" width="17.42578125" bestFit="1" customWidth="1"/>
    <col min="6" max="6" width="9.5703125" bestFit="1" customWidth="1"/>
    <col min="14" max="16" width="12" bestFit="1" customWidth="1"/>
    <col min="17" max="25" width="20" bestFit="1" customWidth="1"/>
    <col min="32" max="35" width="16.85546875" bestFit="1" customWidth="1"/>
  </cols>
  <sheetData>
    <row r="1" spans="1:43" ht="18.75" x14ac:dyDescent="0.3">
      <c r="A1" s="15" t="s">
        <v>24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  <c r="AO1" s="21" t="s">
        <v>164</v>
      </c>
    </row>
    <row r="2" spans="1:43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39" t="s">
        <v>137</v>
      </c>
      <c r="AF2" s="2" t="s">
        <v>29</v>
      </c>
      <c r="AG2" s="2" t="s">
        <v>30</v>
      </c>
      <c r="AH2" s="2" t="s">
        <v>31</v>
      </c>
      <c r="AI2" s="2" t="s">
        <v>32</v>
      </c>
      <c r="AJ2" s="39" t="s">
        <v>141</v>
      </c>
      <c r="AK2" s="39" t="s">
        <v>142</v>
      </c>
      <c r="AL2" s="39" t="s">
        <v>143</v>
      </c>
      <c r="AM2" s="39" t="s">
        <v>144</v>
      </c>
      <c r="AN2" s="39" t="s">
        <v>145</v>
      </c>
      <c r="AO2" s="39" t="s">
        <v>146</v>
      </c>
      <c r="AP2" s="2" t="s">
        <v>1</v>
      </c>
      <c r="AQ2" s="2" t="s">
        <v>2</v>
      </c>
    </row>
    <row r="3" spans="1:43" x14ac:dyDescent="0.25">
      <c r="A3" s="9" t="s">
        <v>66</v>
      </c>
      <c r="B3" s="2" t="s">
        <v>11</v>
      </c>
      <c r="C3" s="1" t="s">
        <v>6</v>
      </c>
      <c r="D3" s="1">
        <v>11</v>
      </c>
      <c r="E3" s="1" t="s">
        <v>12</v>
      </c>
      <c r="F3" s="1" t="s">
        <v>197</v>
      </c>
      <c r="G3" s="51">
        <v>1</v>
      </c>
      <c r="H3" s="51">
        <v>1</v>
      </c>
      <c r="I3" s="51">
        <v>1</v>
      </c>
      <c r="J3" s="51">
        <v>1</v>
      </c>
      <c r="K3" s="51">
        <v>1</v>
      </c>
      <c r="L3" s="51">
        <v>1</v>
      </c>
      <c r="M3" s="51">
        <v>1</v>
      </c>
      <c r="N3" s="38">
        <v>1</v>
      </c>
      <c r="O3" s="38">
        <v>1</v>
      </c>
      <c r="P3" s="38">
        <v>1</v>
      </c>
      <c r="Q3" s="51">
        <v>1</v>
      </c>
      <c r="R3" s="51">
        <v>1</v>
      </c>
      <c r="S3" s="51">
        <v>1</v>
      </c>
      <c r="T3" s="51">
        <v>1</v>
      </c>
      <c r="U3" s="51">
        <v>1</v>
      </c>
      <c r="V3" s="51">
        <v>1</v>
      </c>
      <c r="W3" s="51">
        <v>1</v>
      </c>
      <c r="X3" s="51">
        <v>1</v>
      </c>
      <c r="Y3" s="51">
        <v>1</v>
      </c>
      <c r="Z3" s="38">
        <v>1</v>
      </c>
      <c r="AA3" s="41">
        <v>2</v>
      </c>
      <c r="AB3" s="38">
        <v>1</v>
      </c>
      <c r="AC3" s="38">
        <v>1</v>
      </c>
      <c r="AD3" s="38">
        <v>1</v>
      </c>
      <c r="AE3" s="38">
        <v>1</v>
      </c>
      <c r="AF3" s="40" t="s">
        <v>127</v>
      </c>
      <c r="AG3" s="40" t="s">
        <v>127</v>
      </c>
      <c r="AH3" s="40" t="s">
        <v>127</v>
      </c>
      <c r="AI3" s="40" t="s">
        <v>127</v>
      </c>
      <c r="AJ3" s="38">
        <v>1</v>
      </c>
      <c r="AK3" s="38">
        <v>1</v>
      </c>
      <c r="AL3" s="41">
        <v>1</v>
      </c>
      <c r="AM3" s="41">
        <v>1</v>
      </c>
      <c r="AN3" s="41">
        <v>1</v>
      </c>
      <c r="AO3" s="41">
        <v>1</v>
      </c>
      <c r="AP3" s="52"/>
      <c r="AQ3" s="53">
        <f>SUM(AJ3:AK3,AB3:AE3,G3:Z3)</f>
        <v>26</v>
      </c>
    </row>
    <row r="4" spans="1:43" x14ac:dyDescent="0.25">
      <c r="A4" s="9" t="s">
        <v>67</v>
      </c>
      <c r="B4" s="2" t="s">
        <v>13</v>
      </c>
      <c r="C4" s="1" t="s">
        <v>6</v>
      </c>
      <c r="D4" s="1">
        <v>333</v>
      </c>
      <c r="E4" s="1" t="s">
        <v>12</v>
      </c>
      <c r="F4" s="1" t="s">
        <v>197</v>
      </c>
      <c r="G4" s="51">
        <v>2</v>
      </c>
      <c r="H4" s="51">
        <v>2</v>
      </c>
      <c r="I4" s="40">
        <v>3</v>
      </c>
      <c r="J4" s="51">
        <v>2</v>
      </c>
      <c r="K4" s="51">
        <v>2</v>
      </c>
      <c r="L4" s="51">
        <v>2</v>
      </c>
      <c r="M4" s="51">
        <v>2</v>
      </c>
      <c r="N4" s="38">
        <v>2</v>
      </c>
      <c r="O4" s="41" t="s">
        <v>127</v>
      </c>
      <c r="P4" s="38">
        <v>2</v>
      </c>
      <c r="Q4" s="51">
        <v>2</v>
      </c>
      <c r="R4" s="51">
        <v>2</v>
      </c>
      <c r="S4" s="51">
        <v>2</v>
      </c>
      <c r="T4" s="51">
        <v>2</v>
      </c>
      <c r="U4" s="51">
        <v>2</v>
      </c>
      <c r="V4" s="51">
        <v>2</v>
      </c>
      <c r="W4" s="51">
        <v>2</v>
      </c>
      <c r="X4" s="51">
        <v>2</v>
      </c>
      <c r="Y4" s="51">
        <v>2</v>
      </c>
      <c r="Z4" s="38">
        <v>2</v>
      </c>
      <c r="AA4" s="38">
        <v>1</v>
      </c>
      <c r="AB4" s="41" t="s">
        <v>127</v>
      </c>
      <c r="AC4" s="41" t="s">
        <v>127</v>
      </c>
      <c r="AD4" s="38">
        <v>2</v>
      </c>
      <c r="AE4" s="38">
        <v>2</v>
      </c>
      <c r="AF4" s="51">
        <v>1</v>
      </c>
      <c r="AG4" s="51">
        <v>1</v>
      </c>
      <c r="AH4" s="51">
        <v>1</v>
      </c>
      <c r="AI4" s="40" t="s">
        <v>138</v>
      </c>
      <c r="AJ4" s="38">
        <v>2</v>
      </c>
      <c r="AK4" s="38">
        <v>2</v>
      </c>
      <c r="AL4" s="41">
        <v>2</v>
      </c>
      <c r="AM4" s="41">
        <v>2</v>
      </c>
      <c r="AN4" s="41">
        <v>2</v>
      </c>
      <c r="AO4" s="41">
        <v>2</v>
      </c>
      <c r="AP4" s="52"/>
      <c r="AQ4" s="53">
        <f>SUM(AJ4:AK4,AD4:AH4,P4:AA4,J4:N4,G4:H4)</f>
        <v>48</v>
      </c>
    </row>
    <row r="5" spans="1:43" x14ac:dyDescent="0.25">
      <c r="A5" s="9" t="s">
        <v>68</v>
      </c>
      <c r="B5" s="2" t="s">
        <v>204</v>
      </c>
      <c r="C5" s="1" t="s">
        <v>6</v>
      </c>
      <c r="D5" s="1">
        <v>171</v>
      </c>
      <c r="E5" s="1" t="s">
        <v>12</v>
      </c>
      <c r="F5" s="1" t="s">
        <v>197</v>
      </c>
      <c r="G5" s="51">
        <v>3</v>
      </c>
      <c r="H5" s="51">
        <v>3</v>
      </c>
      <c r="I5" s="51">
        <v>2</v>
      </c>
      <c r="J5" s="51">
        <v>3</v>
      </c>
      <c r="K5" s="51">
        <v>3</v>
      </c>
      <c r="L5" s="51">
        <v>3</v>
      </c>
      <c r="M5" s="51">
        <v>3</v>
      </c>
      <c r="N5" s="38">
        <v>3</v>
      </c>
      <c r="O5" s="38">
        <v>2</v>
      </c>
      <c r="P5" s="38">
        <v>3</v>
      </c>
      <c r="Q5" s="51">
        <v>4</v>
      </c>
      <c r="R5" s="51">
        <v>3</v>
      </c>
      <c r="S5" s="51">
        <v>3</v>
      </c>
      <c r="T5" s="51">
        <v>3</v>
      </c>
      <c r="U5" s="51">
        <v>4</v>
      </c>
      <c r="V5" s="51">
        <v>4</v>
      </c>
      <c r="W5" s="51">
        <v>3</v>
      </c>
      <c r="X5" s="51">
        <v>3</v>
      </c>
      <c r="Y5" s="51">
        <v>3</v>
      </c>
      <c r="Z5" s="38">
        <v>3</v>
      </c>
      <c r="AA5" s="41" t="s">
        <v>129</v>
      </c>
      <c r="AB5" s="41" t="s">
        <v>127</v>
      </c>
      <c r="AC5" s="41" t="s">
        <v>127</v>
      </c>
      <c r="AD5" s="38">
        <v>3</v>
      </c>
      <c r="AE5" s="38">
        <v>3</v>
      </c>
      <c r="AF5" s="51">
        <v>2</v>
      </c>
      <c r="AG5" s="51">
        <v>2</v>
      </c>
      <c r="AH5" s="51">
        <v>2</v>
      </c>
      <c r="AI5" s="51">
        <v>1</v>
      </c>
      <c r="AJ5" s="41" t="s">
        <v>127</v>
      </c>
      <c r="AK5" s="41" t="s">
        <v>127</v>
      </c>
      <c r="AL5" s="41" t="s">
        <v>127</v>
      </c>
      <c r="AM5" s="41" t="s">
        <v>127</v>
      </c>
      <c r="AN5" s="41" t="s">
        <v>127</v>
      </c>
      <c r="AO5" s="41" t="s">
        <v>127</v>
      </c>
      <c r="AP5" s="52"/>
      <c r="AQ5" s="53">
        <f>SUM(AD5:AI5,G5:Z5)</f>
        <v>74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"/>
  <sheetViews>
    <sheetView workbookViewId="0">
      <pane xSplit="2" topLeftCell="Z1" activePane="topRight" state="frozen"/>
      <selection pane="topRight" activeCell="Z1" sqref="Z1"/>
    </sheetView>
  </sheetViews>
  <sheetFormatPr defaultRowHeight="15" x14ac:dyDescent="0.25"/>
  <cols>
    <col min="2" max="2" width="14" bestFit="1" customWidth="1"/>
    <col min="4" max="4" width="10.5703125" bestFit="1" customWidth="1"/>
  </cols>
  <sheetData>
    <row r="1" spans="1:43" ht="18.75" x14ac:dyDescent="0.3">
      <c r="A1" s="15" t="s">
        <v>25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  <c r="AO1" s="21" t="s">
        <v>164</v>
      </c>
    </row>
    <row r="2" spans="1:43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39" t="s">
        <v>137</v>
      </c>
      <c r="AF2" s="2" t="s">
        <v>29</v>
      </c>
      <c r="AG2" s="2" t="s">
        <v>30</v>
      </c>
      <c r="AH2" s="2" t="s">
        <v>31</v>
      </c>
      <c r="AI2" s="2" t="s">
        <v>32</v>
      </c>
      <c r="AJ2" s="39" t="s">
        <v>141</v>
      </c>
      <c r="AK2" s="39" t="s">
        <v>142</v>
      </c>
      <c r="AL2" s="39" t="s">
        <v>143</v>
      </c>
      <c r="AM2" s="39" t="s">
        <v>144</v>
      </c>
      <c r="AN2" s="39" t="s">
        <v>145</v>
      </c>
      <c r="AO2" s="39" t="s">
        <v>146</v>
      </c>
      <c r="AP2" s="2" t="s">
        <v>1</v>
      </c>
      <c r="AQ2" s="2" t="s">
        <v>2</v>
      </c>
    </row>
    <row r="3" spans="1:43" x14ac:dyDescent="0.25">
      <c r="A3" s="9" t="s">
        <v>66</v>
      </c>
      <c r="B3" s="2" t="s">
        <v>16</v>
      </c>
      <c r="C3" s="1" t="s">
        <v>6</v>
      </c>
      <c r="D3" s="1">
        <v>282</v>
      </c>
      <c r="E3" s="1" t="s">
        <v>15</v>
      </c>
      <c r="F3" s="1" t="s">
        <v>8</v>
      </c>
      <c r="G3" s="51">
        <v>1</v>
      </c>
      <c r="H3" s="51">
        <v>1</v>
      </c>
      <c r="I3" s="51">
        <v>1</v>
      </c>
      <c r="J3" s="51">
        <v>1</v>
      </c>
      <c r="K3" s="51">
        <v>1</v>
      </c>
      <c r="L3" s="51">
        <v>1</v>
      </c>
      <c r="M3" s="51">
        <v>1</v>
      </c>
      <c r="N3" s="38">
        <v>1</v>
      </c>
      <c r="O3" s="38">
        <v>1</v>
      </c>
      <c r="P3" s="38">
        <v>1</v>
      </c>
      <c r="Q3" s="51">
        <v>1</v>
      </c>
      <c r="R3" s="51">
        <v>1</v>
      </c>
      <c r="S3" s="51">
        <v>1</v>
      </c>
      <c r="T3" s="51">
        <v>1</v>
      </c>
      <c r="U3" s="51">
        <v>1</v>
      </c>
      <c r="V3" s="51">
        <v>1</v>
      </c>
      <c r="W3" s="51">
        <v>1</v>
      </c>
      <c r="X3" s="51">
        <v>1</v>
      </c>
      <c r="Y3" s="51">
        <v>1</v>
      </c>
      <c r="Z3" s="38">
        <v>1</v>
      </c>
      <c r="AA3" s="38">
        <v>1</v>
      </c>
      <c r="AB3" s="38">
        <v>1</v>
      </c>
      <c r="AC3" s="38">
        <v>1</v>
      </c>
      <c r="AD3" s="38">
        <v>1</v>
      </c>
      <c r="AE3" s="38">
        <v>1</v>
      </c>
      <c r="AF3" s="40" t="s">
        <v>127</v>
      </c>
      <c r="AG3" s="40" t="s">
        <v>127</v>
      </c>
      <c r="AH3" s="40" t="s">
        <v>127</v>
      </c>
      <c r="AI3" s="40" t="s">
        <v>127</v>
      </c>
      <c r="AJ3" s="38">
        <v>1</v>
      </c>
      <c r="AK3" s="41">
        <v>1</v>
      </c>
      <c r="AL3" s="41">
        <v>1</v>
      </c>
      <c r="AM3" s="41">
        <v>1</v>
      </c>
      <c r="AN3" s="41">
        <v>1</v>
      </c>
      <c r="AO3" s="41" t="s">
        <v>127</v>
      </c>
      <c r="AP3" s="52"/>
      <c r="AQ3" s="53">
        <f>SUM(AJ3,G3:AE3)</f>
        <v>26</v>
      </c>
    </row>
    <row r="4" spans="1:43" x14ac:dyDescent="0.25">
      <c r="A4" s="4" t="s">
        <v>67</v>
      </c>
      <c r="B4" s="1" t="s">
        <v>18</v>
      </c>
      <c r="C4" s="1" t="s">
        <v>6</v>
      </c>
      <c r="D4" s="1">
        <v>2000</v>
      </c>
      <c r="E4" s="1" t="s">
        <v>15</v>
      </c>
      <c r="F4" s="1" t="s">
        <v>8</v>
      </c>
      <c r="G4" s="51">
        <v>3</v>
      </c>
      <c r="H4" s="51">
        <v>3</v>
      </c>
      <c r="I4" s="51">
        <v>3</v>
      </c>
      <c r="J4" s="51">
        <v>3</v>
      </c>
      <c r="K4" s="51">
        <v>3</v>
      </c>
      <c r="L4" s="51">
        <v>3</v>
      </c>
      <c r="M4" s="51">
        <v>3</v>
      </c>
      <c r="N4" s="38">
        <v>3</v>
      </c>
      <c r="O4" s="38">
        <v>3</v>
      </c>
      <c r="P4" s="38">
        <v>3</v>
      </c>
      <c r="Q4" s="51">
        <v>3</v>
      </c>
      <c r="R4" s="51">
        <v>3</v>
      </c>
      <c r="S4" s="51">
        <v>3</v>
      </c>
      <c r="T4" s="51">
        <v>3</v>
      </c>
      <c r="U4" s="51">
        <v>3</v>
      </c>
      <c r="V4" s="51">
        <v>3</v>
      </c>
      <c r="W4" s="51">
        <v>3</v>
      </c>
      <c r="X4" s="51">
        <v>3</v>
      </c>
      <c r="Y4" s="51">
        <v>3</v>
      </c>
      <c r="Z4" s="38">
        <v>3</v>
      </c>
      <c r="AA4" s="38">
        <v>3</v>
      </c>
      <c r="AB4" s="41" t="s">
        <v>127</v>
      </c>
      <c r="AC4" s="41" t="s">
        <v>127</v>
      </c>
      <c r="AD4" s="41" t="s">
        <v>127</v>
      </c>
      <c r="AE4" s="41" t="s">
        <v>127</v>
      </c>
      <c r="AF4" s="40" t="s">
        <v>127</v>
      </c>
      <c r="AG4" s="40" t="s">
        <v>127</v>
      </c>
      <c r="AH4" s="40" t="s">
        <v>127</v>
      </c>
      <c r="AI4" s="40" t="s">
        <v>127</v>
      </c>
      <c r="AJ4" s="38">
        <v>2</v>
      </c>
      <c r="AK4" s="38">
        <v>2</v>
      </c>
      <c r="AL4" s="38">
        <v>2</v>
      </c>
      <c r="AM4" s="38">
        <v>2</v>
      </c>
      <c r="AN4" s="38">
        <v>2</v>
      </c>
      <c r="AO4" s="41" t="s">
        <v>127</v>
      </c>
      <c r="AP4" s="52"/>
      <c r="AQ4" s="53">
        <f>SUM(AJ4:AN4,G4:AA4)</f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"/>
  <sheetViews>
    <sheetView workbookViewId="0">
      <pane xSplit="2" topLeftCell="AC1" activePane="topRight" state="frozen"/>
      <selection pane="topRight" activeCell="AC1" sqref="AC1"/>
    </sheetView>
  </sheetViews>
  <sheetFormatPr defaultRowHeight="15" x14ac:dyDescent="0.25"/>
  <cols>
    <col min="2" max="2" width="14" bestFit="1" customWidth="1"/>
    <col min="4" max="4" width="11.42578125" bestFit="1" customWidth="1"/>
    <col min="5" max="5" width="11.5703125" bestFit="1" customWidth="1"/>
    <col min="17" max="25" width="20" bestFit="1" customWidth="1"/>
    <col min="31" max="34" width="16.85546875" bestFit="1" customWidth="1"/>
  </cols>
  <sheetData>
    <row r="1" spans="1:42" ht="18.75" x14ac:dyDescent="0.3">
      <c r="A1" s="15" t="s">
        <v>206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</row>
    <row r="2" spans="1:42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2" t="s">
        <v>29</v>
      </c>
      <c r="AF2" s="2" t="s">
        <v>30</v>
      </c>
      <c r="AG2" s="2" t="s">
        <v>31</v>
      </c>
      <c r="AH2" s="2" t="s">
        <v>32</v>
      </c>
      <c r="AI2" s="39" t="s">
        <v>141</v>
      </c>
      <c r="AJ2" s="39" t="s">
        <v>142</v>
      </c>
      <c r="AK2" s="39" t="s">
        <v>143</v>
      </c>
      <c r="AL2" s="39" t="s">
        <v>144</v>
      </c>
      <c r="AM2" s="39" t="s">
        <v>145</v>
      </c>
      <c r="AN2" s="39" t="s">
        <v>146</v>
      </c>
      <c r="AO2" s="2" t="s">
        <v>1</v>
      </c>
      <c r="AP2" s="2" t="s">
        <v>2</v>
      </c>
    </row>
    <row r="3" spans="1:42" x14ac:dyDescent="0.25">
      <c r="A3" s="9" t="s">
        <v>66</v>
      </c>
      <c r="B3" s="2" t="s">
        <v>207</v>
      </c>
      <c r="C3" s="1" t="s">
        <v>6</v>
      </c>
      <c r="D3" s="1">
        <v>226</v>
      </c>
      <c r="E3" s="1" t="s">
        <v>206</v>
      </c>
      <c r="F3" s="1" t="s">
        <v>197</v>
      </c>
      <c r="G3" s="51">
        <v>1</v>
      </c>
      <c r="H3" s="51">
        <v>2</v>
      </c>
      <c r="I3" s="51">
        <v>1</v>
      </c>
      <c r="J3" s="51">
        <v>1</v>
      </c>
      <c r="K3" s="51">
        <v>1</v>
      </c>
      <c r="L3" s="51">
        <v>1</v>
      </c>
      <c r="M3" s="40">
        <v>2</v>
      </c>
      <c r="N3" s="41">
        <v>2</v>
      </c>
      <c r="O3" s="41">
        <v>2</v>
      </c>
      <c r="P3" s="41">
        <v>2</v>
      </c>
      <c r="Q3" s="51">
        <v>2</v>
      </c>
      <c r="R3" s="51">
        <v>1</v>
      </c>
      <c r="S3" s="40">
        <v>2</v>
      </c>
      <c r="T3" s="40">
        <v>2</v>
      </c>
      <c r="U3" s="51">
        <v>1</v>
      </c>
      <c r="V3" s="51">
        <v>1</v>
      </c>
      <c r="W3" s="51">
        <v>1</v>
      </c>
      <c r="X3" s="40">
        <v>2</v>
      </c>
      <c r="Y3" s="51">
        <v>1</v>
      </c>
      <c r="Z3" s="38">
        <v>1</v>
      </c>
      <c r="AA3" s="38">
        <v>1</v>
      </c>
      <c r="AB3" s="38">
        <v>1</v>
      </c>
      <c r="AC3" s="38">
        <v>1</v>
      </c>
      <c r="AD3" s="41">
        <v>2</v>
      </c>
      <c r="AE3" s="51">
        <v>1</v>
      </c>
      <c r="AF3" s="51">
        <v>1</v>
      </c>
      <c r="AG3" s="51">
        <v>1</v>
      </c>
      <c r="AH3" s="51">
        <v>1</v>
      </c>
      <c r="AI3" s="38">
        <v>1</v>
      </c>
      <c r="AJ3" s="38">
        <v>1</v>
      </c>
      <c r="AK3" s="38">
        <v>1</v>
      </c>
      <c r="AL3" s="38">
        <v>1</v>
      </c>
      <c r="AM3" s="38">
        <v>1</v>
      </c>
      <c r="AN3" s="38">
        <v>1</v>
      </c>
      <c r="AO3" s="52"/>
      <c r="AP3" s="53">
        <f>SUM(AE3:AN3,Y3:AC3,U3:W3,Q3:R3,G3:L3)</f>
        <v>28</v>
      </c>
    </row>
    <row r="4" spans="1:42" x14ac:dyDescent="0.25">
      <c r="A4" s="9" t="s">
        <v>67</v>
      </c>
      <c r="B4" s="2" t="s">
        <v>56</v>
      </c>
      <c r="C4" s="1" t="s">
        <v>6</v>
      </c>
      <c r="D4" s="1">
        <v>520</v>
      </c>
      <c r="E4" s="1" t="s">
        <v>206</v>
      </c>
      <c r="F4" s="1" t="s">
        <v>49</v>
      </c>
      <c r="G4" s="51">
        <v>3</v>
      </c>
      <c r="H4" s="51">
        <v>1</v>
      </c>
      <c r="I4" s="51">
        <v>3</v>
      </c>
      <c r="J4" s="51">
        <v>2</v>
      </c>
      <c r="K4" s="51">
        <v>2</v>
      </c>
      <c r="L4" s="51">
        <v>3</v>
      </c>
      <c r="M4" s="51">
        <v>3</v>
      </c>
      <c r="N4" s="38">
        <v>1</v>
      </c>
      <c r="O4" s="38">
        <v>4</v>
      </c>
      <c r="P4" s="38">
        <v>1</v>
      </c>
      <c r="Q4" s="51">
        <v>3</v>
      </c>
      <c r="R4" s="40" t="s">
        <v>127</v>
      </c>
      <c r="S4" s="40" t="s">
        <v>127</v>
      </c>
      <c r="T4" s="51">
        <v>1</v>
      </c>
      <c r="U4" s="51">
        <v>3</v>
      </c>
      <c r="V4" s="51">
        <v>2</v>
      </c>
      <c r="W4" s="51">
        <v>3</v>
      </c>
      <c r="X4" s="51">
        <v>1</v>
      </c>
      <c r="Y4" s="51">
        <v>2</v>
      </c>
      <c r="Z4" s="38">
        <v>2</v>
      </c>
      <c r="AA4" s="38">
        <v>2</v>
      </c>
      <c r="AB4" s="38">
        <v>2</v>
      </c>
      <c r="AC4" s="38">
        <v>3</v>
      </c>
      <c r="AD4" s="38">
        <v>1</v>
      </c>
      <c r="AE4" s="51">
        <v>2</v>
      </c>
      <c r="AF4" s="51">
        <v>2</v>
      </c>
      <c r="AG4" s="51">
        <v>2</v>
      </c>
      <c r="AH4" s="51">
        <v>2</v>
      </c>
      <c r="AI4" s="41" t="s">
        <v>127</v>
      </c>
      <c r="AJ4" s="41" t="s">
        <v>127</v>
      </c>
      <c r="AK4" s="41" t="s">
        <v>127</v>
      </c>
      <c r="AL4" s="41" t="s">
        <v>127</v>
      </c>
      <c r="AM4" s="41" t="s">
        <v>127</v>
      </c>
      <c r="AN4" s="41" t="s">
        <v>127</v>
      </c>
      <c r="AO4" s="52"/>
      <c r="AP4" s="53">
        <f>SUM(T4:AH4,G4:Q4)</f>
        <v>56</v>
      </c>
    </row>
    <row r="5" spans="1:42" x14ac:dyDescent="0.25">
      <c r="A5" s="9" t="s">
        <v>68</v>
      </c>
      <c r="B5" s="2" t="s">
        <v>55</v>
      </c>
      <c r="C5" s="1" t="s">
        <v>6</v>
      </c>
      <c r="D5" s="1">
        <v>930</v>
      </c>
      <c r="E5" s="1" t="s">
        <v>206</v>
      </c>
      <c r="F5" s="1" t="s">
        <v>197</v>
      </c>
      <c r="G5" s="51">
        <v>2</v>
      </c>
      <c r="H5" s="51">
        <v>3</v>
      </c>
      <c r="I5" s="51">
        <v>2</v>
      </c>
      <c r="J5" s="51">
        <v>3</v>
      </c>
      <c r="K5" s="51">
        <v>3</v>
      </c>
      <c r="L5" s="51">
        <v>2</v>
      </c>
      <c r="M5" s="51">
        <v>1</v>
      </c>
      <c r="N5" s="38">
        <v>3</v>
      </c>
      <c r="O5" s="38">
        <v>1</v>
      </c>
      <c r="P5" s="38">
        <v>3</v>
      </c>
      <c r="Q5" s="51">
        <v>1</v>
      </c>
      <c r="R5" s="51">
        <v>2</v>
      </c>
      <c r="S5" s="51">
        <v>1</v>
      </c>
      <c r="T5" s="51">
        <v>3</v>
      </c>
      <c r="U5" s="51">
        <v>2</v>
      </c>
      <c r="V5" s="51">
        <v>3</v>
      </c>
      <c r="W5" s="51">
        <v>2</v>
      </c>
      <c r="X5" s="51">
        <v>3</v>
      </c>
      <c r="Y5" s="51">
        <v>3</v>
      </c>
      <c r="Z5" s="38">
        <v>3</v>
      </c>
      <c r="AA5" s="38">
        <v>3</v>
      </c>
      <c r="AB5" s="38">
        <v>3</v>
      </c>
      <c r="AC5" s="38">
        <v>2</v>
      </c>
      <c r="AD5" s="38">
        <v>3</v>
      </c>
      <c r="AE5" s="51">
        <v>3</v>
      </c>
      <c r="AF5" s="51">
        <v>3</v>
      </c>
      <c r="AG5" s="40" t="s">
        <v>127</v>
      </c>
      <c r="AH5" s="40" t="s">
        <v>127</v>
      </c>
      <c r="AI5" s="41" t="s">
        <v>127</v>
      </c>
      <c r="AJ5" s="41" t="s">
        <v>127</v>
      </c>
      <c r="AK5" s="41" t="s">
        <v>127</v>
      </c>
      <c r="AL5" s="41" t="s">
        <v>127</v>
      </c>
      <c r="AM5" s="41" t="s">
        <v>127</v>
      </c>
      <c r="AN5" s="41" t="s">
        <v>127</v>
      </c>
      <c r="AO5" s="52"/>
      <c r="AP5" s="53">
        <f>SUM(G5:AF5)</f>
        <v>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"/>
  <sheetViews>
    <sheetView workbookViewId="0">
      <pane xSplit="2" topLeftCell="AC1" activePane="topRight" state="frozen"/>
      <selection pane="topRight" activeCell="AC1" sqref="AC1"/>
    </sheetView>
  </sheetViews>
  <sheetFormatPr defaultRowHeight="15" x14ac:dyDescent="0.25"/>
  <cols>
    <col min="2" max="2" width="14.42578125" bestFit="1" customWidth="1"/>
    <col min="3" max="3" width="5" bestFit="1" customWidth="1"/>
    <col min="4" max="4" width="11.42578125" bestFit="1" customWidth="1"/>
    <col min="5" max="5" width="8.7109375" bestFit="1" customWidth="1"/>
    <col min="6" max="6" width="19.85546875" bestFit="1" customWidth="1"/>
    <col min="8" max="11" width="11.7109375" bestFit="1" customWidth="1"/>
    <col min="12" max="16" width="14.28515625" bestFit="1" customWidth="1"/>
    <col min="17" max="25" width="20" bestFit="1" customWidth="1"/>
    <col min="26" max="28" width="9" bestFit="1" customWidth="1"/>
    <col min="30" max="30" width="9" bestFit="1" customWidth="1"/>
    <col min="31" max="34" width="16.85546875" bestFit="1" customWidth="1"/>
  </cols>
  <sheetData>
    <row r="1" spans="1:42" ht="18.75" x14ac:dyDescent="0.3">
      <c r="A1" s="15" t="s">
        <v>254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</row>
    <row r="2" spans="1:42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2" t="s">
        <v>29</v>
      </c>
      <c r="AF2" s="2" t="s">
        <v>30</v>
      </c>
      <c r="AG2" s="2" t="s">
        <v>31</v>
      </c>
      <c r="AH2" s="2" t="s">
        <v>32</v>
      </c>
      <c r="AI2" s="39" t="s">
        <v>141</v>
      </c>
      <c r="AJ2" s="39" t="s">
        <v>142</v>
      </c>
      <c r="AK2" s="39" t="s">
        <v>143</v>
      </c>
      <c r="AL2" s="39" t="s">
        <v>144</v>
      </c>
      <c r="AM2" s="39" t="s">
        <v>145</v>
      </c>
      <c r="AN2" s="39" t="s">
        <v>146</v>
      </c>
      <c r="AO2" s="2" t="s">
        <v>1</v>
      </c>
      <c r="AP2" s="2" t="s">
        <v>2</v>
      </c>
    </row>
    <row r="3" spans="1:42" x14ac:dyDescent="0.25">
      <c r="A3" s="9" t="s">
        <v>66</v>
      </c>
      <c r="B3" s="2" t="s">
        <v>43</v>
      </c>
      <c r="C3" s="1" t="s">
        <v>6</v>
      </c>
      <c r="D3" s="1">
        <v>160</v>
      </c>
      <c r="E3" s="1" t="s">
        <v>254</v>
      </c>
      <c r="F3" s="1" t="s">
        <v>197</v>
      </c>
      <c r="G3" s="51">
        <v>1</v>
      </c>
      <c r="H3" s="51">
        <v>1</v>
      </c>
      <c r="I3" s="51">
        <v>1</v>
      </c>
      <c r="J3" s="51">
        <v>2</v>
      </c>
      <c r="K3" s="51">
        <v>2</v>
      </c>
      <c r="L3" s="51">
        <v>1</v>
      </c>
      <c r="M3" s="51">
        <v>2</v>
      </c>
      <c r="N3" s="38">
        <v>1</v>
      </c>
      <c r="O3" s="38">
        <v>1</v>
      </c>
      <c r="P3" s="38">
        <v>1</v>
      </c>
      <c r="Q3" s="51">
        <v>1</v>
      </c>
      <c r="R3" s="51">
        <v>1</v>
      </c>
      <c r="S3" s="40" t="s">
        <v>127</v>
      </c>
      <c r="T3" s="51">
        <v>2</v>
      </c>
      <c r="U3" s="51">
        <v>2</v>
      </c>
      <c r="V3" s="51">
        <v>2</v>
      </c>
      <c r="W3" s="51">
        <v>1</v>
      </c>
      <c r="X3" s="51">
        <v>2</v>
      </c>
      <c r="Y3" s="51">
        <v>2</v>
      </c>
      <c r="Z3" s="41">
        <v>2</v>
      </c>
      <c r="AA3" s="38">
        <v>1</v>
      </c>
      <c r="AB3" s="41">
        <v>2</v>
      </c>
      <c r="AC3" s="41">
        <v>2</v>
      </c>
      <c r="AD3" s="41">
        <v>2</v>
      </c>
      <c r="AE3" s="51">
        <v>1</v>
      </c>
      <c r="AF3" s="51">
        <v>1</v>
      </c>
      <c r="AG3" s="51">
        <v>1</v>
      </c>
      <c r="AH3" s="51">
        <v>1</v>
      </c>
      <c r="AI3" s="38">
        <v>1</v>
      </c>
      <c r="AJ3" s="41">
        <v>2</v>
      </c>
      <c r="AK3" s="41">
        <v>2</v>
      </c>
      <c r="AL3" s="38">
        <v>1</v>
      </c>
      <c r="AM3" s="38">
        <v>1</v>
      </c>
      <c r="AN3" s="41" t="s">
        <v>138</v>
      </c>
      <c r="AO3" s="52"/>
      <c r="AP3" s="64">
        <f>SUM(AL3:AM3,AE3:AI3,AA3,T3:Y3,G3:R3)</f>
        <v>34</v>
      </c>
    </row>
    <row r="4" spans="1:42" x14ac:dyDescent="0.25">
      <c r="A4" s="9" t="s">
        <v>67</v>
      </c>
      <c r="B4" s="2" t="s">
        <v>54</v>
      </c>
      <c r="C4" s="1" t="s">
        <v>6</v>
      </c>
      <c r="D4" s="1">
        <v>9</v>
      </c>
      <c r="E4" s="1" t="s">
        <v>254</v>
      </c>
      <c r="F4" s="1" t="s">
        <v>197</v>
      </c>
      <c r="G4" s="51">
        <v>2</v>
      </c>
      <c r="H4" s="40">
        <v>3</v>
      </c>
      <c r="I4" s="51">
        <v>2</v>
      </c>
      <c r="J4" s="51">
        <v>1</v>
      </c>
      <c r="K4" s="51">
        <v>1</v>
      </c>
      <c r="L4" s="51">
        <v>2</v>
      </c>
      <c r="M4" s="51">
        <v>1</v>
      </c>
      <c r="N4" s="38">
        <v>2</v>
      </c>
      <c r="O4" s="41" t="s">
        <v>138</v>
      </c>
      <c r="P4" s="38">
        <v>2</v>
      </c>
      <c r="Q4" s="51">
        <v>2</v>
      </c>
      <c r="R4" s="51">
        <v>2</v>
      </c>
      <c r="S4" s="51">
        <v>1</v>
      </c>
      <c r="T4" s="51">
        <v>1</v>
      </c>
      <c r="U4" s="51">
        <v>1</v>
      </c>
      <c r="V4" s="51">
        <v>1</v>
      </c>
      <c r="W4" s="51">
        <v>2</v>
      </c>
      <c r="X4" s="51">
        <v>1</v>
      </c>
      <c r="Y4" s="51">
        <v>1</v>
      </c>
      <c r="Z4" s="38">
        <v>1</v>
      </c>
      <c r="AA4" s="38">
        <v>2</v>
      </c>
      <c r="AB4" s="38">
        <v>1</v>
      </c>
      <c r="AC4" s="38">
        <v>1</v>
      </c>
      <c r="AD4" s="38">
        <v>1</v>
      </c>
      <c r="AE4" s="40">
        <v>3</v>
      </c>
      <c r="AF4" s="40">
        <v>2</v>
      </c>
      <c r="AG4" s="40">
        <v>2</v>
      </c>
      <c r="AH4" s="40">
        <v>2</v>
      </c>
      <c r="AI4" s="38">
        <v>2</v>
      </c>
      <c r="AJ4" s="38">
        <v>1</v>
      </c>
      <c r="AK4" s="38">
        <v>1</v>
      </c>
      <c r="AL4" s="41">
        <v>2</v>
      </c>
      <c r="AM4" s="41">
        <v>2</v>
      </c>
      <c r="AN4" s="38">
        <v>1</v>
      </c>
      <c r="AO4" s="52"/>
      <c r="AP4" s="64">
        <f>SUM(AN4,AI4:AK4,P4:AD4,I4:N4,G4)</f>
        <v>36</v>
      </c>
    </row>
    <row r="5" spans="1:42" x14ac:dyDescent="0.25">
      <c r="A5" s="9" t="s">
        <v>68</v>
      </c>
      <c r="B5" s="2" t="s">
        <v>46</v>
      </c>
      <c r="C5" s="1" t="s">
        <v>6</v>
      </c>
      <c r="D5" s="1">
        <v>622</v>
      </c>
      <c r="E5" s="1" t="s">
        <v>254</v>
      </c>
      <c r="F5" s="1" t="s">
        <v>200</v>
      </c>
      <c r="G5" s="51">
        <v>3</v>
      </c>
      <c r="H5" s="51">
        <v>2</v>
      </c>
      <c r="I5" s="40">
        <v>4</v>
      </c>
      <c r="J5" s="51">
        <v>3</v>
      </c>
      <c r="K5" s="40">
        <v>4</v>
      </c>
      <c r="L5" s="40">
        <v>4</v>
      </c>
      <c r="M5" s="51">
        <v>3</v>
      </c>
      <c r="N5" s="38">
        <v>3</v>
      </c>
      <c r="O5" s="38">
        <v>2</v>
      </c>
      <c r="P5" s="38">
        <v>3</v>
      </c>
      <c r="Q5" s="51">
        <v>3</v>
      </c>
      <c r="R5" s="51">
        <v>3</v>
      </c>
      <c r="S5" s="51">
        <v>2</v>
      </c>
      <c r="T5" s="51">
        <v>3</v>
      </c>
      <c r="U5" s="51">
        <v>3</v>
      </c>
      <c r="V5" s="51">
        <v>3</v>
      </c>
      <c r="W5" s="51">
        <v>3</v>
      </c>
      <c r="X5" s="51">
        <v>3</v>
      </c>
      <c r="Y5" s="51">
        <v>3</v>
      </c>
      <c r="Z5" s="41">
        <v>4</v>
      </c>
      <c r="AA5" s="38">
        <v>3</v>
      </c>
      <c r="AB5" s="38">
        <v>3</v>
      </c>
      <c r="AC5" s="38">
        <v>3</v>
      </c>
      <c r="AD5" s="38">
        <v>3</v>
      </c>
      <c r="AE5" s="51">
        <v>2</v>
      </c>
      <c r="AF5" s="51">
        <v>3</v>
      </c>
      <c r="AG5" s="40" t="s">
        <v>138</v>
      </c>
      <c r="AH5" s="51">
        <v>3</v>
      </c>
      <c r="AI5" s="38">
        <v>3</v>
      </c>
      <c r="AJ5" s="38">
        <v>3</v>
      </c>
      <c r="AK5" s="41">
        <v>3</v>
      </c>
      <c r="AL5" s="41">
        <v>3</v>
      </c>
      <c r="AM5" s="41">
        <v>3</v>
      </c>
      <c r="AN5" s="38">
        <v>2</v>
      </c>
      <c r="AO5" s="52"/>
      <c r="AP5" s="64">
        <f>SUM(AN5,AH5:AJ5,AA5:AF5,M5:Y5,J5,G5:H5)</f>
        <v>73</v>
      </c>
    </row>
    <row r="6" spans="1:42" x14ac:dyDescent="0.25">
      <c r="A6" s="9" t="s">
        <v>94</v>
      </c>
      <c r="B6" s="10" t="s">
        <v>48</v>
      </c>
      <c r="C6" s="1" t="s">
        <v>6</v>
      </c>
      <c r="D6" s="1">
        <v>168</v>
      </c>
      <c r="E6" s="1" t="s">
        <v>254</v>
      </c>
      <c r="F6" s="1" t="s">
        <v>47</v>
      </c>
      <c r="G6" s="51">
        <v>4</v>
      </c>
      <c r="H6" s="51">
        <v>4</v>
      </c>
      <c r="I6" s="51">
        <v>3</v>
      </c>
      <c r="J6" s="51">
        <v>4</v>
      </c>
      <c r="K6" s="51">
        <v>3</v>
      </c>
      <c r="L6" s="51">
        <v>3</v>
      </c>
      <c r="M6" s="51">
        <v>4</v>
      </c>
      <c r="N6" s="58">
        <v>6</v>
      </c>
      <c r="O6" s="58">
        <v>6</v>
      </c>
      <c r="P6" s="58">
        <v>6</v>
      </c>
      <c r="Q6" s="58">
        <v>6</v>
      </c>
      <c r="R6" s="58">
        <v>6</v>
      </c>
      <c r="S6" s="58">
        <v>6</v>
      </c>
      <c r="T6" s="58">
        <v>6</v>
      </c>
      <c r="U6" s="58">
        <v>6</v>
      </c>
      <c r="V6" s="58">
        <v>6</v>
      </c>
      <c r="W6" s="58">
        <v>6</v>
      </c>
      <c r="X6" s="58">
        <v>6</v>
      </c>
      <c r="Y6" s="58">
        <v>6</v>
      </c>
      <c r="Z6" s="38">
        <v>3</v>
      </c>
      <c r="AA6" s="38">
        <v>4</v>
      </c>
      <c r="AB6" s="38">
        <v>4</v>
      </c>
      <c r="AC6" s="38">
        <v>4</v>
      </c>
      <c r="AD6" s="38">
        <v>3</v>
      </c>
      <c r="AE6" s="58">
        <v>6</v>
      </c>
      <c r="AF6" s="58">
        <v>6</v>
      </c>
      <c r="AG6" s="40" t="s">
        <v>127</v>
      </c>
      <c r="AH6" s="40" t="s">
        <v>127</v>
      </c>
      <c r="AI6" s="41" t="s">
        <v>127</v>
      </c>
      <c r="AJ6" s="41" t="s">
        <v>127</v>
      </c>
      <c r="AK6" s="41" t="s">
        <v>127</v>
      </c>
      <c r="AL6" s="41" t="s">
        <v>127</v>
      </c>
      <c r="AM6" s="41" t="s">
        <v>127</v>
      </c>
      <c r="AN6" s="41" t="s">
        <v>127</v>
      </c>
      <c r="AO6" s="52"/>
      <c r="AP6" s="64">
        <f>SUM(G6:AF6)</f>
        <v>127</v>
      </c>
    </row>
    <row r="7" spans="1:42" x14ac:dyDescent="0.25">
      <c r="A7" s="9" t="s">
        <v>95</v>
      </c>
      <c r="B7" s="10" t="s">
        <v>255</v>
      </c>
      <c r="C7" s="1" t="s">
        <v>6</v>
      </c>
      <c r="D7" s="1">
        <v>179</v>
      </c>
      <c r="E7" s="1" t="s">
        <v>254</v>
      </c>
      <c r="F7" s="1" t="s">
        <v>200</v>
      </c>
      <c r="G7" s="51">
        <v>5</v>
      </c>
      <c r="H7" s="51">
        <v>5</v>
      </c>
      <c r="I7" s="51">
        <v>5</v>
      </c>
      <c r="J7" s="51">
        <v>5</v>
      </c>
      <c r="K7" s="51">
        <v>5</v>
      </c>
      <c r="L7" s="51">
        <v>5</v>
      </c>
      <c r="M7" s="51">
        <v>5</v>
      </c>
      <c r="N7" s="58">
        <v>6</v>
      </c>
      <c r="O7" s="38">
        <v>3</v>
      </c>
      <c r="P7" s="58">
        <v>6</v>
      </c>
      <c r="Q7" s="58">
        <v>6</v>
      </c>
      <c r="R7" s="58">
        <v>6</v>
      </c>
      <c r="S7" s="58">
        <v>6</v>
      </c>
      <c r="T7" s="51">
        <v>4</v>
      </c>
      <c r="U7" s="51">
        <v>4</v>
      </c>
      <c r="V7" s="51">
        <v>4</v>
      </c>
      <c r="W7" s="51">
        <v>4</v>
      </c>
      <c r="X7" s="51">
        <v>4</v>
      </c>
      <c r="Y7" s="51">
        <v>4</v>
      </c>
      <c r="Z7" s="58">
        <v>6</v>
      </c>
      <c r="AA7" s="58">
        <v>6</v>
      </c>
      <c r="AB7" s="58">
        <v>6</v>
      </c>
      <c r="AC7" s="58">
        <v>6</v>
      </c>
      <c r="AD7" s="58">
        <v>6</v>
      </c>
      <c r="AE7" s="58">
        <v>6</v>
      </c>
      <c r="AF7" s="58">
        <v>6</v>
      </c>
      <c r="AG7" s="40" t="s">
        <v>127</v>
      </c>
      <c r="AH7" s="40" t="s">
        <v>127</v>
      </c>
      <c r="AI7" s="41" t="s">
        <v>127</v>
      </c>
      <c r="AJ7" s="41" t="s">
        <v>127</v>
      </c>
      <c r="AK7" s="41" t="s">
        <v>127</v>
      </c>
      <c r="AL7" s="41" t="s">
        <v>127</v>
      </c>
      <c r="AM7" s="41" t="s">
        <v>127</v>
      </c>
      <c r="AN7" s="41" t="s">
        <v>127</v>
      </c>
      <c r="AO7" s="52"/>
      <c r="AP7" s="64">
        <f>SUM(G7:AF7)</f>
        <v>134</v>
      </c>
    </row>
    <row r="8" spans="1:42" x14ac:dyDescent="0.25">
      <c r="A8" s="9"/>
      <c r="B8" s="10" t="s">
        <v>256</v>
      </c>
      <c r="C8" s="1" t="s">
        <v>6</v>
      </c>
      <c r="D8" s="1">
        <v>69</v>
      </c>
      <c r="E8" s="1" t="s">
        <v>254</v>
      </c>
      <c r="F8" s="1" t="s">
        <v>258</v>
      </c>
      <c r="G8" s="51"/>
      <c r="H8" s="51"/>
      <c r="I8" s="51"/>
      <c r="J8" s="51"/>
      <c r="K8" s="51"/>
      <c r="L8" s="51"/>
      <c r="M8" s="51"/>
      <c r="N8" s="38"/>
      <c r="O8" s="38"/>
      <c r="P8" s="38"/>
      <c r="Q8" s="51"/>
      <c r="R8" s="51"/>
      <c r="S8" s="51"/>
      <c r="T8" s="51"/>
      <c r="U8" s="51"/>
      <c r="V8" s="51"/>
      <c r="W8" s="51"/>
      <c r="X8" s="51"/>
      <c r="Y8" s="51"/>
      <c r="Z8" s="38"/>
      <c r="AA8" s="38"/>
      <c r="AB8" s="38"/>
      <c r="AC8" s="38"/>
      <c r="AD8" s="38"/>
      <c r="AE8" s="51"/>
      <c r="AF8" s="51"/>
      <c r="AG8" s="51"/>
      <c r="AH8" s="51"/>
      <c r="AI8" s="38"/>
      <c r="AJ8" s="38"/>
      <c r="AK8" s="38"/>
      <c r="AL8" s="38"/>
      <c r="AM8" s="38"/>
      <c r="AN8" s="38"/>
      <c r="AO8" s="52"/>
      <c r="AP8" s="53"/>
    </row>
    <row r="10" spans="1:42" x14ac:dyDescent="0.25">
      <c r="B10" t="s">
        <v>257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workbookViewId="0">
      <pane xSplit="2" topLeftCell="AC1" activePane="topRight" state="frozen"/>
      <selection pane="topRight" activeCell="AC1" sqref="AC1"/>
    </sheetView>
  </sheetViews>
  <sheetFormatPr defaultRowHeight="15" x14ac:dyDescent="0.25"/>
  <cols>
    <col min="2" max="2" width="17.5703125" bestFit="1" customWidth="1"/>
    <col min="3" max="3" width="5" bestFit="1" customWidth="1"/>
    <col min="4" max="4" width="11.42578125" bestFit="1" customWidth="1"/>
    <col min="5" max="5" width="8.7109375" bestFit="1" customWidth="1"/>
    <col min="6" max="6" width="19.85546875" bestFit="1" customWidth="1"/>
    <col min="7" max="13" width="9.85546875" bestFit="1" customWidth="1"/>
    <col min="14" max="16" width="12" bestFit="1" customWidth="1"/>
    <col min="17" max="25" width="20" bestFit="1" customWidth="1"/>
    <col min="26" max="28" width="9" bestFit="1" customWidth="1"/>
    <col min="31" max="34" width="16.85546875" bestFit="1" customWidth="1"/>
  </cols>
  <sheetData>
    <row r="1" spans="1:42" ht="18.75" x14ac:dyDescent="0.3">
      <c r="A1" s="15" t="s">
        <v>259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1" t="s">
        <v>101</v>
      </c>
      <c r="R1" s="21" t="s">
        <v>102</v>
      </c>
      <c r="S1" s="21" t="s">
        <v>103</v>
      </c>
      <c r="T1" s="21" t="s">
        <v>104</v>
      </c>
      <c r="U1" s="21" t="s">
        <v>105</v>
      </c>
      <c r="V1" s="21" t="s">
        <v>106</v>
      </c>
      <c r="W1" s="21" t="s">
        <v>107</v>
      </c>
      <c r="X1" s="21" t="s">
        <v>147</v>
      </c>
      <c r="Y1" s="21" t="s">
        <v>148</v>
      </c>
      <c r="Z1" s="21" t="s">
        <v>149</v>
      </c>
      <c r="AA1" s="21" t="s">
        <v>150</v>
      </c>
      <c r="AB1" s="21" t="s">
        <v>151</v>
      </c>
      <c r="AC1" s="21" t="s">
        <v>152</v>
      </c>
      <c r="AD1" s="21" t="s">
        <v>153</v>
      </c>
      <c r="AE1" s="21" t="s">
        <v>154</v>
      </c>
      <c r="AF1" s="21" t="s">
        <v>155</v>
      </c>
      <c r="AG1" s="21" t="s">
        <v>156</v>
      </c>
      <c r="AH1" s="21" t="s">
        <v>157</v>
      </c>
      <c r="AI1" s="21" t="s">
        <v>158</v>
      </c>
      <c r="AJ1" s="21" t="s">
        <v>159</v>
      </c>
      <c r="AK1" s="21" t="s">
        <v>160</v>
      </c>
      <c r="AL1" s="21" t="s">
        <v>161</v>
      </c>
      <c r="AM1" s="21" t="s">
        <v>162</v>
      </c>
      <c r="AN1" s="21" t="s">
        <v>163</v>
      </c>
    </row>
    <row r="2" spans="1:42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37" t="s">
        <v>26</v>
      </c>
      <c r="O2" s="37" t="s">
        <v>27</v>
      </c>
      <c r="P2" s="37" t="s">
        <v>28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W2" s="2" t="s">
        <v>87</v>
      </c>
      <c r="X2" s="2" t="s">
        <v>130</v>
      </c>
      <c r="Y2" s="2" t="s">
        <v>131</v>
      </c>
      <c r="Z2" s="39" t="s">
        <v>132</v>
      </c>
      <c r="AA2" s="39" t="s">
        <v>133</v>
      </c>
      <c r="AB2" s="39" t="s">
        <v>134</v>
      </c>
      <c r="AC2" s="39" t="s">
        <v>135</v>
      </c>
      <c r="AD2" s="39" t="s">
        <v>136</v>
      </c>
      <c r="AE2" s="2" t="s">
        <v>29</v>
      </c>
      <c r="AF2" s="2" t="s">
        <v>30</v>
      </c>
      <c r="AG2" s="2" t="s">
        <v>31</v>
      </c>
      <c r="AH2" s="2" t="s">
        <v>32</v>
      </c>
      <c r="AI2" s="39" t="s">
        <v>141</v>
      </c>
      <c r="AJ2" s="39" t="s">
        <v>142</v>
      </c>
      <c r="AK2" s="39" t="s">
        <v>143</v>
      </c>
      <c r="AL2" s="39" t="s">
        <v>144</v>
      </c>
      <c r="AM2" s="39" t="s">
        <v>145</v>
      </c>
      <c r="AN2" s="39" t="s">
        <v>146</v>
      </c>
      <c r="AO2" s="2" t="s">
        <v>1</v>
      </c>
      <c r="AP2" s="2" t="s">
        <v>2</v>
      </c>
    </row>
    <row r="3" spans="1:42" x14ac:dyDescent="0.25">
      <c r="A3" s="9" t="s">
        <v>66</v>
      </c>
      <c r="B3" s="2" t="s">
        <v>45</v>
      </c>
      <c r="C3" s="1" t="s">
        <v>6</v>
      </c>
      <c r="D3" s="1">
        <v>487</v>
      </c>
      <c r="E3" s="1" t="s">
        <v>259</v>
      </c>
      <c r="F3" s="65" t="s">
        <v>197</v>
      </c>
      <c r="G3" s="60">
        <v>1</v>
      </c>
      <c r="H3" s="60">
        <v>1</v>
      </c>
      <c r="I3" s="60">
        <v>1</v>
      </c>
      <c r="J3" s="61">
        <v>2</v>
      </c>
      <c r="K3" s="61">
        <v>2</v>
      </c>
      <c r="L3" s="60">
        <v>1</v>
      </c>
      <c r="M3" s="60">
        <v>1</v>
      </c>
      <c r="N3" s="66">
        <v>1</v>
      </c>
      <c r="O3" s="66">
        <v>1</v>
      </c>
      <c r="P3" s="69">
        <v>2</v>
      </c>
      <c r="Q3" s="60">
        <v>1</v>
      </c>
      <c r="R3" s="60">
        <v>1</v>
      </c>
      <c r="S3" s="60">
        <v>1</v>
      </c>
      <c r="T3" s="61">
        <v>2</v>
      </c>
      <c r="U3" s="60">
        <v>1</v>
      </c>
      <c r="V3" s="60">
        <v>1</v>
      </c>
      <c r="W3" s="60">
        <v>1</v>
      </c>
      <c r="X3" s="60">
        <v>1</v>
      </c>
      <c r="Y3" s="60">
        <v>1</v>
      </c>
      <c r="Z3" s="66">
        <v>1</v>
      </c>
      <c r="AA3" s="69">
        <v>2</v>
      </c>
      <c r="AB3" s="66">
        <v>1</v>
      </c>
      <c r="AC3" s="66">
        <v>1</v>
      </c>
      <c r="AD3" s="66">
        <v>1</v>
      </c>
      <c r="AE3" s="61">
        <v>2</v>
      </c>
      <c r="AF3" s="61">
        <v>2</v>
      </c>
      <c r="AG3" s="60">
        <v>1</v>
      </c>
      <c r="AH3" s="61">
        <v>2</v>
      </c>
      <c r="AI3" s="66">
        <v>1</v>
      </c>
      <c r="AJ3" s="66">
        <v>1</v>
      </c>
      <c r="AK3" s="66">
        <v>1</v>
      </c>
      <c r="AL3" s="66">
        <v>1</v>
      </c>
      <c r="AM3" s="66">
        <v>1</v>
      </c>
      <c r="AN3" s="66">
        <v>1</v>
      </c>
      <c r="AO3" s="65"/>
      <c r="AP3" s="67">
        <f>SUM(AI3:AN3,AG3,AB3:AD3,U3:Z3,Q3:S3,L3:O3,G3:I3)</f>
        <v>26</v>
      </c>
    </row>
    <row r="4" spans="1:42" x14ac:dyDescent="0.25">
      <c r="A4" s="9" t="s">
        <v>67</v>
      </c>
      <c r="B4" s="2" t="s">
        <v>44</v>
      </c>
      <c r="C4" s="1" t="s">
        <v>6</v>
      </c>
      <c r="D4" s="1">
        <v>2004</v>
      </c>
      <c r="E4" s="1" t="s">
        <v>259</v>
      </c>
      <c r="F4" s="65" t="s">
        <v>197</v>
      </c>
      <c r="G4" s="60">
        <v>2</v>
      </c>
      <c r="H4" s="60">
        <v>2</v>
      </c>
      <c r="I4" s="60">
        <v>2</v>
      </c>
      <c r="J4" s="60">
        <v>1</v>
      </c>
      <c r="K4" s="60">
        <v>1</v>
      </c>
      <c r="L4" s="60">
        <v>2</v>
      </c>
      <c r="M4" s="60">
        <v>2</v>
      </c>
      <c r="N4" s="66">
        <v>2</v>
      </c>
      <c r="O4" s="69" t="s">
        <v>138</v>
      </c>
      <c r="P4" s="66">
        <v>1</v>
      </c>
      <c r="Q4" s="60">
        <v>2</v>
      </c>
      <c r="R4" s="60">
        <v>2</v>
      </c>
      <c r="S4" s="60">
        <v>2</v>
      </c>
      <c r="T4" s="60">
        <v>1</v>
      </c>
      <c r="U4" s="60">
        <v>2</v>
      </c>
      <c r="V4" s="61">
        <v>3</v>
      </c>
      <c r="W4" s="60">
        <v>2</v>
      </c>
      <c r="X4" s="60">
        <v>2</v>
      </c>
      <c r="Y4" s="60">
        <v>2</v>
      </c>
      <c r="Z4" s="66">
        <v>2</v>
      </c>
      <c r="AA4" s="66">
        <v>1</v>
      </c>
      <c r="AB4" s="66">
        <v>2</v>
      </c>
      <c r="AC4" s="66">
        <v>2</v>
      </c>
      <c r="AD4" s="66">
        <v>2</v>
      </c>
      <c r="AE4" s="60">
        <v>1</v>
      </c>
      <c r="AF4" s="60">
        <v>1</v>
      </c>
      <c r="AG4" s="61" t="s">
        <v>138</v>
      </c>
      <c r="AH4" s="60">
        <v>1</v>
      </c>
      <c r="AI4" s="66">
        <v>2</v>
      </c>
      <c r="AJ4" s="69">
        <v>2</v>
      </c>
      <c r="AK4" s="69">
        <v>2</v>
      </c>
      <c r="AL4" s="69">
        <v>2</v>
      </c>
      <c r="AM4" s="69">
        <v>2</v>
      </c>
      <c r="AN4" s="69">
        <v>2</v>
      </c>
      <c r="AO4" s="65"/>
      <c r="AP4" s="67">
        <f>SUM(AH4:AI4,W4:AF4,P4:U4,G4:N4)</f>
        <v>44</v>
      </c>
    </row>
    <row r="5" spans="1:42" x14ac:dyDescent="0.25">
      <c r="A5" s="9" t="s">
        <v>68</v>
      </c>
      <c r="B5" s="2" t="s">
        <v>39</v>
      </c>
      <c r="C5" s="1" t="s">
        <v>6</v>
      </c>
      <c r="D5" s="1">
        <v>209</v>
      </c>
      <c r="E5" s="1" t="s">
        <v>259</v>
      </c>
      <c r="F5" s="65" t="s">
        <v>197</v>
      </c>
      <c r="G5" s="60">
        <v>4</v>
      </c>
      <c r="H5" s="60">
        <v>3</v>
      </c>
      <c r="I5" s="60">
        <v>3</v>
      </c>
      <c r="J5" s="60">
        <v>3</v>
      </c>
      <c r="K5" s="60">
        <v>4</v>
      </c>
      <c r="L5" s="60">
        <v>3</v>
      </c>
      <c r="M5" s="60">
        <v>3</v>
      </c>
      <c r="N5" s="69">
        <v>5</v>
      </c>
      <c r="O5" s="66">
        <v>2</v>
      </c>
      <c r="P5" s="69" t="s">
        <v>129</v>
      </c>
      <c r="Q5" s="61" t="s">
        <v>127</v>
      </c>
      <c r="R5" s="60">
        <v>3</v>
      </c>
      <c r="S5" s="60">
        <v>3</v>
      </c>
      <c r="T5" s="60">
        <v>3</v>
      </c>
      <c r="U5" s="60">
        <v>3</v>
      </c>
      <c r="V5" s="60">
        <v>2</v>
      </c>
      <c r="W5" s="60">
        <v>3</v>
      </c>
      <c r="X5" s="60">
        <v>4</v>
      </c>
      <c r="Y5" s="60">
        <v>3</v>
      </c>
      <c r="Z5" s="66">
        <v>3</v>
      </c>
      <c r="AA5" s="66">
        <v>3</v>
      </c>
      <c r="AB5" s="66">
        <v>4</v>
      </c>
      <c r="AC5" s="66">
        <v>3</v>
      </c>
      <c r="AD5" s="66">
        <v>3</v>
      </c>
      <c r="AE5" s="61">
        <v>5</v>
      </c>
      <c r="AF5" s="60">
        <v>4</v>
      </c>
      <c r="AG5" s="60">
        <v>4</v>
      </c>
      <c r="AH5" s="61" t="s">
        <v>127</v>
      </c>
      <c r="AI5" s="66">
        <v>3</v>
      </c>
      <c r="AJ5" s="66">
        <v>3</v>
      </c>
      <c r="AK5" s="66">
        <v>3</v>
      </c>
      <c r="AL5" s="69">
        <v>4</v>
      </c>
      <c r="AM5" s="69">
        <v>4</v>
      </c>
      <c r="AN5" s="69">
        <v>4</v>
      </c>
      <c r="AO5" s="65"/>
      <c r="AP5" s="67">
        <f>SUM(AI5:AK5,AF5:AG5,R5:AD5,O5,G5:M5)</f>
        <v>82</v>
      </c>
    </row>
    <row r="6" spans="1:42" x14ac:dyDescent="0.25">
      <c r="A6" s="9" t="s">
        <v>94</v>
      </c>
      <c r="B6" s="10" t="s">
        <v>41</v>
      </c>
      <c r="C6" s="1" t="s">
        <v>6</v>
      </c>
      <c r="D6" s="1">
        <v>608</v>
      </c>
      <c r="E6" s="1" t="s">
        <v>259</v>
      </c>
      <c r="F6" s="65" t="s">
        <v>200</v>
      </c>
      <c r="G6" s="60">
        <v>3</v>
      </c>
      <c r="H6" s="60">
        <v>4</v>
      </c>
      <c r="I6" s="60">
        <v>4</v>
      </c>
      <c r="J6" s="60">
        <v>4</v>
      </c>
      <c r="K6" s="60">
        <v>3</v>
      </c>
      <c r="L6" s="58">
        <v>10</v>
      </c>
      <c r="M6" s="58">
        <v>10</v>
      </c>
      <c r="N6" s="66">
        <v>3</v>
      </c>
      <c r="O6" s="66">
        <v>3</v>
      </c>
      <c r="P6" s="66">
        <v>4</v>
      </c>
      <c r="Q6" s="60">
        <v>3</v>
      </c>
      <c r="R6" s="58">
        <v>10</v>
      </c>
      <c r="S6" s="61" t="s">
        <v>127</v>
      </c>
      <c r="T6" s="60">
        <v>4</v>
      </c>
      <c r="U6" s="61" t="s">
        <v>129</v>
      </c>
      <c r="V6" s="60">
        <v>4</v>
      </c>
      <c r="W6" s="60">
        <v>4</v>
      </c>
      <c r="X6" s="60">
        <v>3</v>
      </c>
      <c r="Y6" s="60">
        <v>4</v>
      </c>
      <c r="Z6" s="69" t="s">
        <v>127</v>
      </c>
      <c r="AA6" s="69" t="s">
        <v>127</v>
      </c>
      <c r="AB6" s="69" t="s">
        <v>127</v>
      </c>
      <c r="AC6" s="69" t="s">
        <v>127</v>
      </c>
      <c r="AD6" s="69" t="s">
        <v>127</v>
      </c>
      <c r="AE6" s="60">
        <v>4</v>
      </c>
      <c r="AF6" s="60">
        <v>6</v>
      </c>
      <c r="AG6" s="60">
        <v>3</v>
      </c>
      <c r="AH6" s="60">
        <v>3</v>
      </c>
      <c r="AI6" s="69" t="s">
        <v>127</v>
      </c>
      <c r="AJ6" s="66">
        <v>4</v>
      </c>
      <c r="AK6" s="66">
        <v>4</v>
      </c>
      <c r="AL6" s="66">
        <v>3</v>
      </c>
      <c r="AM6" s="66">
        <v>3</v>
      </c>
      <c r="AN6" s="66">
        <v>3</v>
      </c>
      <c r="AO6" s="65"/>
      <c r="AP6" s="67">
        <f>SUM(AJ6:AN6,AE6:AH6,V6:Y6,T6,G6:R6)</f>
        <v>113</v>
      </c>
    </row>
    <row r="7" spans="1:42" x14ac:dyDescent="0.25">
      <c r="A7" s="9" t="s">
        <v>95</v>
      </c>
      <c r="B7" s="10" t="s">
        <v>58</v>
      </c>
      <c r="C7" s="1" t="s">
        <v>6</v>
      </c>
      <c r="D7" s="1">
        <v>173</v>
      </c>
      <c r="E7" s="1" t="s">
        <v>259</v>
      </c>
      <c r="F7" s="65" t="s">
        <v>197</v>
      </c>
      <c r="G7" s="60">
        <v>5</v>
      </c>
      <c r="H7" s="60">
        <v>5</v>
      </c>
      <c r="I7" s="60">
        <v>5</v>
      </c>
      <c r="J7" s="58">
        <v>10</v>
      </c>
      <c r="K7" s="61" t="s">
        <v>127</v>
      </c>
      <c r="L7" s="61" t="s">
        <v>127</v>
      </c>
      <c r="M7" s="61" t="s">
        <v>127</v>
      </c>
      <c r="N7" s="66">
        <v>6</v>
      </c>
      <c r="O7" s="66">
        <v>5</v>
      </c>
      <c r="P7" s="66">
        <v>5</v>
      </c>
      <c r="Q7" s="61" t="s">
        <v>129</v>
      </c>
      <c r="R7" s="61" t="s">
        <v>127</v>
      </c>
      <c r="S7" s="61" t="s">
        <v>127</v>
      </c>
      <c r="T7" s="61" t="s">
        <v>127</v>
      </c>
      <c r="U7" s="60">
        <v>4</v>
      </c>
      <c r="V7" s="60">
        <v>5</v>
      </c>
      <c r="W7" s="60">
        <v>5</v>
      </c>
      <c r="X7" s="60">
        <v>5</v>
      </c>
      <c r="Y7" s="60">
        <v>5</v>
      </c>
      <c r="Z7" s="66">
        <v>5</v>
      </c>
      <c r="AA7" s="69" t="s">
        <v>129</v>
      </c>
      <c r="AB7" s="66">
        <v>3</v>
      </c>
      <c r="AC7" s="66">
        <v>4</v>
      </c>
      <c r="AD7" s="66">
        <v>4</v>
      </c>
      <c r="AE7" s="60">
        <v>6</v>
      </c>
      <c r="AF7" s="60">
        <v>5</v>
      </c>
      <c r="AG7" s="60">
        <v>5</v>
      </c>
      <c r="AH7" s="60">
        <v>4</v>
      </c>
      <c r="AI7" s="66">
        <v>5</v>
      </c>
      <c r="AJ7" s="66">
        <v>5</v>
      </c>
      <c r="AK7" s="66">
        <v>5</v>
      </c>
      <c r="AL7" s="66">
        <v>5</v>
      </c>
      <c r="AM7" s="66">
        <v>6</v>
      </c>
      <c r="AN7" s="66">
        <v>6</v>
      </c>
      <c r="AO7" s="65"/>
      <c r="AP7" s="67">
        <f>SUM(AB7:AN7,U7:Z7,N7:P7,G7:J7)</f>
        <v>133</v>
      </c>
    </row>
    <row r="8" spans="1:42" s="5" customFormat="1" x14ac:dyDescent="0.25">
      <c r="A8" s="9" t="s">
        <v>96</v>
      </c>
      <c r="B8" s="10" t="s">
        <v>50</v>
      </c>
      <c r="C8" s="1" t="s">
        <v>6</v>
      </c>
      <c r="D8" s="1">
        <v>625</v>
      </c>
      <c r="E8" s="1" t="s">
        <v>259</v>
      </c>
      <c r="F8" s="65" t="s">
        <v>261</v>
      </c>
      <c r="G8" s="58">
        <v>10</v>
      </c>
      <c r="H8" s="58">
        <v>10</v>
      </c>
      <c r="I8" s="58">
        <v>10</v>
      </c>
      <c r="J8" s="58">
        <v>10</v>
      </c>
      <c r="K8" s="58">
        <v>10</v>
      </c>
      <c r="L8" s="58">
        <v>10</v>
      </c>
      <c r="M8" s="58">
        <v>10</v>
      </c>
      <c r="N8" s="66">
        <v>4</v>
      </c>
      <c r="O8" s="66">
        <v>4</v>
      </c>
      <c r="P8" s="66">
        <v>3</v>
      </c>
      <c r="Q8" s="58">
        <v>10</v>
      </c>
      <c r="R8" s="58">
        <v>10</v>
      </c>
      <c r="S8" s="58">
        <v>10</v>
      </c>
      <c r="T8" s="58">
        <v>10</v>
      </c>
      <c r="U8" s="58">
        <v>10</v>
      </c>
      <c r="V8" s="58">
        <v>10</v>
      </c>
      <c r="W8" s="58">
        <v>10</v>
      </c>
      <c r="X8" s="58">
        <v>10</v>
      </c>
      <c r="Y8" s="58">
        <v>10</v>
      </c>
      <c r="Z8" s="66">
        <v>4</v>
      </c>
      <c r="AA8" s="39">
        <v>10</v>
      </c>
      <c r="AB8" s="39">
        <v>10</v>
      </c>
      <c r="AC8" s="39">
        <v>10</v>
      </c>
      <c r="AD8" s="69" t="s">
        <v>127</v>
      </c>
      <c r="AE8" s="60">
        <v>3</v>
      </c>
      <c r="AF8" s="60">
        <v>3</v>
      </c>
      <c r="AG8" s="60">
        <v>2</v>
      </c>
      <c r="AH8" s="61" t="s">
        <v>129</v>
      </c>
      <c r="AI8" s="69" t="s">
        <v>127</v>
      </c>
      <c r="AJ8" s="69" t="s">
        <v>127</v>
      </c>
      <c r="AK8" s="69" t="s">
        <v>127</v>
      </c>
      <c r="AL8" s="69" t="s">
        <v>127</v>
      </c>
      <c r="AM8" s="69" t="s">
        <v>127</v>
      </c>
      <c r="AN8" s="69" t="s">
        <v>127</v>
      </c>
      <c r="AO8" s="65"/>
      <c r="AP8" s="67">
        <f>SUM(AE8:AG8,G8:AC8)</f>
        <v>213</v>
      </c>
    </row>
    <row r="9" spans="1:42" x14ac:dyDescent="0.25">
      <c r="A9" s="9" t="s">
        <v>97</v>
      </c>
      <c r="B9" s="10" t="s">
        <v>51</v>
      </c>
      <c r="C9" s="1" t="s">
        <v>6</v>
      </c>
      <c r="D9" s="1">
        <v>620</v>
      </c>
      <c r="E9" s="1" t="s">
        <v>259</v>
      </c>
      <c r="F9" s="65" t="s">
        <v>47</v>
      </c>
      <c r="G9" s="60">
        <v>6</v>
      </c>
      <c r="H9" s="60">
        <v>6</v>
      </c>
      <c r="I9" s="60">
        <v>6</v>
      </c>
      <c r="J9" s="60">
        <v>5</v>
      </c>
      <c r="K9" s="60">
        <v>5</v>
      </c>
      <c r="L9" s="60">
        <v>4</v>
      </c>
      <c r="M9" s="58">
        <v>10</v>
      </c>
      <c r="N9" s="39">
        <v>10</v>
      </c>
      <c r="O9" s="39">
        <v>10</v>
      </c>
      <c r="P9" s="39">
        <v>10</v>
      </c>
      <c r="Q9" s="58">
        <v>10</v>
      </c>
      <c r="R9" s="58">
        <v>10</v>
      </c>
      <c r="S9" s="58">
        <v>10</v>
      </c>
      <c r="T9" s="58">
        <v>10</v>
      </c>
      <c r="U9" s="58">
        <v>10</v>
      </c>
      <c r="V9" s="58">
        <v>10</v>
      </c>
      <c r="W9" s="58">
        <v>10</v>
      </c>
      <c r="X9" s="58">
        <v>10</v>
      </c>
      <c r="Y9" s="58">
        <v>10</v>
      </c>
      <c r="Z9" s="39">
        <v>10</v>
      </c>
      <c r="AA9" s="39">
        <v>10</v>
      </c>
      <c r="AB9" s="39">
        <v>10</v>
      </c>
      <c r="AC9" s="39">
        <v>10</v>
      </c>
      <c r="AD9" s="39">
        <v>10</v>
      </c>
      <c r="AE9" s="58">
        <v>10</v>
      </c>
      <c r="AF9" s="58">
        <v>10</v>
      </c>
      <c r="AG9" s="61" t="s">
        <v>127</v>
      </c>
      <c r="AH9" s="61" t="s">
        <v>127</v>
      </c>
      <c r="AI9" s="69" t="s">
        <v>127</v>
      </c>
      <c r="AJ9" s="69" t="s">
        <v>127</v>
      </c>
      <c r="AK9" s="69" t="s">
        <v>127</v>
      </c>
      <c r="AL9" s="69" t="s">
        <v>127</v>
      </c>
      <c r="AM9" s="69" t="s">
        <v>127</v>
      </c>
      <c r="AN9" s="69" t="s">
        <v>127</v>
      </c>
      <c r="AO9" s="65"/>
      <c r="AP9" s="67">
        <f>SUM(G9:AF9)</f>
        <v>232</v>
      </c>
    </row>
    <row r="10" spans="1:42" x14ac:dyDescent="0.25">
      <c r="A10" s="9" t="s">
        <v>98</v>
      </c>
      <c r="B10" s="10" t="s">
        <v>260</v>
      </c>
      <c r="C10" s="1" t="s">
        <v>6</v>
      </c>
      <c r="D10" s="1">
        <v>6200</v>
      </c>
      <c r="E10" s="1" t="s">
        <v>259</v>
      </c>
      <c r="F10" s="65" t="s">
        <v>47</v>
      </c>
      <c r="G10" s="58">
        <v>10</v>
      </c>
      <c r="H10" s="58">
        <v>10</v>
      </c>
      <c r="I10" s="58">
        <v>10</v>
      </c>
      <c r="J10" s="58">
        <v>10</v>
      </c>
      <c r="K10" s="58">
        <v>10</v>
      </c>
      <c r="L10" s="58">
        <v>10</v>
      </c>
      <c r="M10" s="58">
        <v>10</v>
      </c>
      <c r="N10" s="39">
        <v>10</v>
      </c>
      <c r="O10" s="39">
        <v>10</v>
      </c>
      <c r="P10" s="39">
        <v>10</v>
      </c>
      <c r="Q10" s="58">
        <v>10</v>
      </c>
      <c r="R10" s="58">
        <v>10</v>
      </c>
      <c r="S10" s="58">
        <v>10</v>
      </c>
      <c r="T10" s="58">
        <v>10</v>
      </c>
      <c r="U10" s="58">
        <v>10</v>
      </c>
      <c r="V10" s="58">
        <v>10</v>
      </c>
      <c r="W10" s="58">
        <v>10</v>
      </c>
      <c r="X10" s="58">
        <v>10</v>
      </c>
      <c r="Y10" s="58">
        <v>10</v>
      </c>
      <c r="Z10" s="39">
        <v>10</v>
      </c>
      <c r="AA10" s="39">
        <v>10</v>
      </c>
      <c r="AB10" s="39">
        <v>10</v>
      </c>
      <c r="AC10" s="69" t="s">
        <v>127</v>
      </c>
      <c r="AD10" s="69" t="s">
        <v>127</v>
      </c>
      <c r="AE10" s="61" t="s">
        <v>127</v>
      </c>
      <c r="AF10" s="61" t="s">
        <v>127</v>
      </c>
      <c r="AG10" s="61" t="s">
        <v>127</v>
      </c>
      <c r="AH10" s="61" t="s">
        <v>127</v>
      </c>
      <c r="AI10" s="66">
        <v>4</v>
      </c>
      <c r="AJ10" s="69" t="s">
        <v>127</v>
      </c>
      <c r="AK10" s="69" t="s">
        <v>127</v>
      </c>
      <c r="AL10" s="66">
        <v>6</v>
      </c>
      <c r="AM10" s="66">
        <v>5</v>
      </c>
      <c r="AN10" s="66">
        <v>5</v>
      </c>
      <c r="AO10" s="65"/>
      <c r="AP10" s="67">
        <f>SUM(AN10,AL10:AN10,AI10,G10:AB10)</f>
        <v>245</v>
      </c>
    </row>
    <row r="11" spans="1:42" x14ac:dyDescent="0.25">
      <c r="A11" s="9" t="s">
        <v>99</v>
      </c>
      <c r="B11" s="10" t="s">
        <v>61</v>
      </c>
      <c r="C11" s="1" t="s">
        <v>6</v>
      </c>
      <c r="D11" s="1">
        <v>812</v>
      </c>
      <c r="E11" s="1" t="s">
        <v>259</v>
      </c>
      <c r="F11" s="65" t="s">
        <v>197</v>
      </c>
      <c r="G11" s="58">
        <v>10</v>
      </c>
      <c r="H11" s="58">
        <v>10</v>
      </c>
      <c r="I11" s="58">
        <v>10</v>
      </c>
      <c r="J11" s="58">
        <v>10</v>
      </c>
      <c r="K11" s="58">
        <v>10</v>
      </c>
      <c r="L11" s="58">
        <v>10</v>
      </c>
      <c r="M11" s="58">
        <v>10</v>
      </c>
      <c r="N11" s="39">
        <v>10</v>
      </c>
      <c r="O11" s="39">
        <v>10</v>
      </c>
      <c r="P11" s="39">
        <v>10</v>
      </c>
      <c r="Q11" s="58">
        <v>10</v>
      </c>
      <c r="R11" s="58">
        <v>10</v>
      </c>
      <c r="S11" s="58">
        <v>10</v>
      </c>
      <c r="T11" s="58">
        <v>10</v>
      </c>
      <c r="U11" s="58">
        <v>10</v>
      </c>
      <c r="V11" s="58">
        <v>10</v>
      </c>
      <c r="W11" s="58">
        <v>10</v>
      </c>
      <c r="X11" s="58">
        <v>10</v>
      </c>
      <c r="Y11" s="58">
        <v>10</v>
      </c>
      <c r="Z11" s="39">
        <v>10</v>
      </c>
      <c r="AA11" s="39">
        <v>10</v>
      </c>
      <c r="AB11" s="39">
        <v>10</v>
      </c>
      <c r="AC11" s="39">
        <v>10</v>
      </c>
      <c r="AD11" s="39">
        <v>10</v>
      </c>
      <c r="AE11" s="60">
        <v>7</v>
      </c>
      <c r="AF11" s="58">
        <v>10</v>
      </c>
      <c r="AG11" s="61" t="s">
        <v>127</v>
      </c>
      <c r="AH11" s="61" t="s">
        <v>127</v>
      </c>
      <c r="AI11" s="69" t="s">
        <v>127</v>
      </c>
      <c r="AJ11" s="69" t="s">
        <v>127</v>
      </c>
      <c r="AK11" s="69" t="s">
        <v>127</v>
      </c>
      <c r="AL11" s="69" t="s">
        <v>127</v>
      </c>
      <c r="AM11" s="69" t="s">
        <v>127</v>
      </c>
      <c r="AN11" s="69" t="s">
        <v>127</v>
      </c>
      <c r="AO11" s="65"/>
      <c r="AP11" s="67">
        <f>SUM(G11:AF11)</f>
        <v>257</v>
      </c>
    </row>
    <row r="13" spans="1:42" x14ac:dyDescent="0.25">
      <c r="B13" s="68" t="s">
        <v>262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" sqref="C1"/>
    </sheetView>
  </sheetViews>
  <sheetFormatPr defaultRowHeight="15" x14ac:dyDescent="0.25"/>
  <cols>
    <col min="2" max="2" width="13.28515625" bestFit="1" customWidth="1"/>
    <col min="3" max="3" width="22" bestFit="1" customWidth="1"/>
    <col min="7" max="7" width="12.28515625" bestFit="1" customWidth="1"/>
  </cols>
  <sheetData>
    <row r="1" spans="1:7" ht="18.75" x14ac:dyDescent="0.3">
      <c r="A1" s="14" t="s">
        <v>239</v>
      </c>
    </row>
    <row r="2" spans="1:7" x14ac:dyDescent="0.25">
      <c r="A2" s="2" t="s">
        <v>19</v>
      </c>
      <c r="B2" s="2" t="s">
        <v>20</v>
      </c>
      <c r="C2" s="2" t="s">
        <v>65</v>
      </c>
      <c r="G2" s="5"/>
    </row>
    <row r="3" spans="1:7" x14ac:dyDescent="0.25">
      <c r="A3" s="9" t="s">
        <v>66</v>
      </c>
      <c r="B3" s="2" t="s">
        <v>58</v>
      </c>
      <c r="C3" s="1" t="s">
        <v>197</v>
      </c>
      <c r="F3" s="3"/>
      <c r="G3" s="34"/>
    </row>
    <row r="4" spans="1:7" x14ac:dyDescent="0.25">
      <c r="A4" s="9" t="s">
        <v>67</v>
      </c>
      <c r="B4" s="2" t="s">
        <v>69</v>
      </c>
      <c r="C4" s="1" t="s">
        <v>197</v>
      </c>
      <c r="G4" s="5"/>
    </row>
    <row r="5" spans="1:7" x14ac:dyDescent="0.25">
      <c r="A5" s="9" t="s">
        <v>68</v>
      </c>
      <c r="B5" s="2" t="s">
        <v>61</v>
      </c>
      <c r="C5" s="1" t="s">
        <v>197</v>
      </c>
      <c r="G5" s="5"/>
    </row>
    <row r="6" spans="1:7" x14ac:dyDescent="0.25">
      <c r="A6" s="32" t="s">
        <v>94</v>
      </c>
      <c r="B6" s="30" t="s">
        <v>210</v>
      </c>
      <c r="C6" s="1"/>
      <c r="G6" s="5"/>
    </row>
    <row r="7" spans="1:7" x14ac:dyDescent="0.25">
      <c r="G7" s="5"/>
    </row>
    <row r="8" spans="1:7" x14ac:dyDescent="0.25">
      <c r="G8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1" sqref="C1"/>
    </sheetView>
  </sheetViews>
  <sheetFormatPr defaultRowHeight="15" x14ac:dyDescent="0.25"/>
  <cols>
    <col min="2" max="2" width="17.42578125" bestFit="1" customWidth="1"/>
    <col min="4" max="4" width="10.5703125" bestFit="1" customWidth="1"/>
    <col min="5" max="5" width="11.5703125" bestFit="1" customWidth="1"/>
    <col min="6" max="6" width="20.140625" bestFit="1" customWidth="1"/>
    <col min="7" max="7" width="13.140625" bestFit="1" customWidth="1"/>
    <col min="8" max="10" width="15.140625" bestFit="1" customWidth="1"/>
    <col min="11" max="13" width="12" bestFit="1" customWidth="1"/>
  </cols>
  <sheetData>
    <row r="1" spans="1:14" ht="18.75" x14ac:dyDescent="0.3">
      <c r="A1" s="15" t="s">
        <v>209</v>
      </c>
      <c r="G1" s="21" t="s">
        <v>66</v>
      </c>
      <c r="H1" s="21" t="s">
        <v>67</v>
      </c>
      <c r="I1" s="21" t="s">
        <v>68</v>
      </c>
      <c r="J1" s="21" t="s">
        <v>94</v>
      </c>
      <c r="K1" s="21" t="s">
        <v>95</v>
      </c>
      <c r="L1" s="21" t="s">
        <v>96</v>
      </c>
      <c r="M1" s="21" t="s">
        <v>97</v>
      </c>
    </row>
    <row r="2" spans="1:14" s="3" customFormat="1" x14ac:dyDescent="0.25">
      <c r="A2" s="2" t="s">
        <v>19</v>
      </c>
      <c r="B2" s="2" t="s">
        <v>20</v>
      </c>
      <c r="C2" s="2" t="s">
        <v>0</v>
      </c>
      <c r="D2" s="2" t="s">
        <v>21</v>
      </c>
      <c r="E2" s="2" t="s">
        <v>22</v>
      </c>
      <c r="F2" s="2" t="s">
        <v>23</v>
      </c>
      <c r="G2" s="2" t="s">
        <v>212</v>
      </c>
      <c r="H2" s="2" t="s">
        <v>213</v>
      </c>
      <c r="I2" s="2" t="s">
        <v>214</v>
      </c>
      <c r="J2" s="2" t="s">
        <v>215</v>
      </c>
      <c r="K2" s="2" t="s">
        <v>216</v>
      </c>
      <c r="L2" s="2" t="s">
        <v>237</v>
      </c>
      <c r="M2" s="2" t="s">
        <v>238</v>
      </c>
      <c r="N2" s="2" t="s">
        <v>2</v>
      </c>
    </row>
    <row r="3" spans="1:14" x14ac:dyDescent="0.25">
      <c r="A3" s="9" t="s">
        <v>66</v>
      </c>
      <c r="B3" s="2" t="s">
        <v>210</v>
      </c>
      <c r="C3" s="1" t="s">
        <v>6</v>
      </c>
      <c r="D3" s="1">
        <v>252</v>
      </c>
      <c r="E3" s="1" t="s">
        <v>211</v>
      </c>
      <c r="F3" s="1" t="s">
        <v>59</v>
      </c>
      <c r="G3" s="51">
        <v>1</v>
      </c>
      <c r="H3" s="51">
        <v>1</v>
      </c>
      <c r="I3" s="40">
        <v>3</v>
      </c>
      <c r="J3" s="40">
        <v>2</v>
      </c>
      <c r="K3" s="51">
        <v>1</v>
      </c>
      <c r="L3" s="51">
        <v>1</v>
      </c>
      <c r="M3" s="51">
        <v>1</v>
      </c>
      <c r="N3" s="2">
        <f>SUM(K3:M3,G3:H3)</f>
        <v>5</v>
      </c>
    </row>
    <row r="4" spans="1:14" x14ac:dyDescent="0.25">
      <c r="A4" s="9" t="s">
        <v>67</v>
      </c>
      <c r="B4" s="2" t="s">
        <v>61</v>
      </c>
      <c r="C4" s="1" t="s">
        <v>6</v>
      </c>
      <c r="D4" s="1">
        <v>812</v>
      </c>
      <c r="E4" s="1" t="s">
        <v>211</v>
      </c>
      <c r="F4" s="1" t="s">
        <v>197</v>
      </c>
      <c r="G4" s="51">
        <v>2</v>
      </c>
      <c r="H4" s="51">
        <v>2</v>
      </c>
      <c r="I4" s="51">
        <v>1</v>
      </c>
      <c r="J4" s="51">
        <v>1</v>
      </c>
      <c r="K4" s="51">
        <v>2</v>
      </c>
      <c r="L4" s="40">
        <v>2</v>
      </c>
      <c r="M4" s="40" t="s">
        <v>235</v>
      </c>
      <c r="N4" s="2">
        <f>SUM(G4:K4)</f>
        <v>8</v>
      </c>
    </row>
    <row r="5" spans="1:14" x14ac:dyDescent="0.25">
      <c r="A5" s="9" t="s">
        <v>68</v>
      </c>
      <c r="B5" s="2" t="s">
        <v>221</v>
      </c>
      <c r="C5" s="1" t="s">
        <v>6</v>
      </c>
      <c r="D5" s="1">
        <v>326</v>
      </c>
      <c r="E5" s="1" t="s">
        <v>211</v>
      </c>
      <c r="F5" s="1" t="s">
        <v>201</v>
      </c>
      <c r="G5" s="40">
        <v>11</v>
      </c>
      <c r="H5" s="51">
        <v>6</v>
      </c>
      <c r="I5" s="40">
        <v>11</v>
      </c>
      <c r="J5" s="51">
        <v>5</v>
      </c>
      <c r="K5" s="51">
        <v>4</v>
      </c>
      <c r="L5" s="51">
        <v>3</v>
      </c>
      <c r="M5" s="51">
        <v>5</v>
      </c>
      <c r="N5" s="2">
        <f>SUM(J5:M5,H5)</f>
        <v>23</v>
      </c>
    </row>
    <row r="6" spans="1:14" x14ac:dyDescent="0.25">
      <c r="A6" s="4" t="s">
        <v>94</v>
      </c>
      <c r="B6" s="1" t="s">
        <v>223</v>
      </c>
      <c r="C6" s="1" t="s">
        <v>6</v>
      </c>
      <c r="D6" s="56" t="s">
        <v>224</v>
      </c>
      <c r="E6" s="1" t="s">
        <v>211</v>
      </c>
      <c r="F6" s="1" t="s">
        <v>225</v>
      </c>
      <c r="G6" s="51">
        <v>6</v>
      </c>
      <c r="H6" s="40">
        <v>11</v>
      </c>
      <c r="I6" s="51">
        <v>9</v>
      </c>
      <c r="J6" s="40">
        <v>11</v>
      </c>
      <c r="K6" s="51">
        <v>3</v>
      </c>
      <c r="L6" s="51">
        <v>4</v>
      </c>
      <c r="M6" s="51">
        <v>2</v>
      </c>
      <c r="N6" s="2">
        <f>SUM(K6:M6,I6,G6)</f>
        <v>24</v>
      </c>
    </row>
    <row r="7" spans="1:14" x14ac:dyDescent="0.25">
      <c r="A7" s="4" t="s">
        <v>95</v>
      </c>
      <c r="B7" s="1" t="s">
        <v>220</v>
      </c>
      <c r="C7" s="1" t="s">
        <v>6</v>
      </c>
      <c r="D7" s="1">
        <v>717</v>
      </c>
      <c r="E7" s="1" t="s">
        <v>211</v>
      </c>
      <c r="F7" s="1" t="s">
        <v>201</v>
      </c>
      <c r="G7" s="40">
        <v>8</v>
      </c>
      <c r="H7" s="51">
        <v>7</v>
      </c>
      <c r="I7" s="40">
        <v>7</v>
      </c>
      <c r="J7" s="51">
        <v>6</v>
      </c>
      <c r="K7" s="51">
        <v>5</v>
      </c>
      <c r="L7" s="51">
        <v>5</v>
      </c>
      <c r="M7" s="51">
        <v>6</v>
      </c>
      <c r="N7" s="2">
        <f>SUM(J7:M7,H7)</f>
        <v>29</v>
      </c>
    </row>
    <row r="8" spans="1:14" x14ac:dyDescent="0.25">
      <c r="A8" s="4" t="s">
        <v>96</v>
      </c>
      <c r="B8" s="1" t="s">
        <v>64</v>
      </c>
      <c r="C8" s="1" t="s">
        <v>6</v>
      </c>
      <c r="D8" s="1">
        <v>167</v>
      </c>
      <c r="E8" s="1" t="s">
        <v>211</v>
      </c>
      <c r="F8" s="1" t="s">
        <v>49</v>
      </c>
      <c r="G8" s="51">
        <v>4</v>
      </c>
      <c r="H8" s="51">
        <v>3</v>
      </c>
      <c r="I8" s="51">
        <v>2</v>
      </c>
      <c r="J8" s="51">
        <v>3</v>
      </c>
      <c r="K8" s="58">
        <v>19</v>
      </c>
      <c r="L8" s="40" t="s">
        <v>127</v>
      </c>
      <c r="M8" s="40" t="s">
        <v>127</v>
      </c>
      <c r="N8" s="2">
        <f>SUM(G8:K8)</f>
        <v>31</v>
      </c>
    </row>
    <row r="9" spans="1:14" x14ac:dyDescent="0.25">
      <c r="A9" s="4" t="s">
        <v>97</v>
      </c>
      <c r="B9" s="1" t="s">
        <v>222</v>
      </c>
      <c r="C9" s="1" t="s">
        <v>6</v>
      </c>
      <c r="D9" s="1">
        <v>929</v>
      </c>
      <c r="E9" s="1" t="s">
        <v>211</v>
      </c>
      <c r="F9" s="1" t="s">
        <v>201</v>
      </c>
      <c r="G9" s="40">
        <v>9</v>
      </c>
      <c r="H9" s="51">
        <v>8</v>
      </c>
      <c r="I9" s="51">
        <v>8</v>
      </c>
      <c r="J9" s="40">
        <v>8</v>
      </c>
      <c r="K9" s="51">
        <v>6</v>
      </c>
      <c r="L9" s="51">
        <v>7</v>
      </c>
      <c r="M9" s="51">
        <v>4</v>
      </c>
      <c r="N9" s="2">
        <f>SUM(K9:M9,H9:I9)</f>
        <v>33</v>
      </c>
    </row>
    <row r="10" spans="1:14" x14ac:dyDescent="0.25">
      <c r="A10" s="4" t="s">
        <v>98</v>
      </c>
      <c r="B10" s="1" t="s">
        <v>51</v>
      </c>
      <c r="C10" s="1" t="s">
        <v>6</v>
      </c>
      <c r="D10" s="56" t="s">
        <v>217</v>
      </c>
      <c r="E10" s="1" t="s">
        <v>211</v>
      </c>
      <c r="F10" s="1" t="s">
        <v>47</v>
      </c>
      <c r="G10" s="58">
        <v>4</v>
      </c>
      <c r="H10" s="58">
        <v>4</v>
      </c>
      <c r="I10" s="51">
        <v>4</v>
      </c>
      <c r="J10" s="51">
        <v>4</v>
      </c>
      <c r="K10" s="58">
        <v>19</v>
      </c>
      <c r="L10" s="40" t="s">
        <v>127</v>
      </c>
      <c r="M10" s="40" t="s">
        <v>127</v>
      </c>
      <c r="N10" s="2">
        <f>SUM(G10:K10)</f>
        <v>35</v>
      </c>
    </row>
    <row r="11" spans="1:14" x14ac:dyDescent="0.25">
      <c r="A11" s="4" t="s">
        <v>99</v>
      </c>
      <c r="B11" s="1" t="s">
        <v>218</v>
      </c>
      <c r="C11" s="1" t="s">
        <v>6</v>
      </c>
      <c r="D11" s="56">
        <v>3333</v>
      </c>
      <c r="E11" s="1" t="s">
        <v>211</v>
      </c>
      <c r="F11" s="1" t="s">
        <v>49</v>
      </c>
      <c r="G11" s="51">
        <v>3</v>
      </c>
      <c r="H11" s="51">
        <v>4</v>
      </c>
      <c r="I11" s="51">
        <v>6</v>
      </c>
      <c r="J11" s="51">
        <v>9</v>
      </c>
      <c r="K11" s="58">
        <v>19</v>
      </c>
      <c r="L11" s="40" t="s">
        <v>127</v>
      </c>
      <c r="M11" s="40" t="s">
        <v>127</v>
      </c>
      <c r="N11" s="2">
        <f>SUM(G11:K11)</f>
        <v>41</v>
      </c>
    </row>
    <row r="12" spans="1:14" x14ac:dyDescent="0.25">
      <c r="A12" s="4" t="s">
        <v>100</v>
      </c>
      <c r="B12" s="1" t="s">
        <v>219</v>
      </c>
      <c r="C12" s="1" t="s">
        <v>6</v>
      </c>
      <c r="D12" s="1">
        <v>1616</v>
      </c>
      <c r="E12" s="1" t="s">
        <v>211</v>
      </c>
      <c r="F12" s="1" t="s">
        <v>49</v>
      </c>
      <c r="G12" s="51">
        <v>5</v>
      </c>
      <c r="H12" s="51">
        <v>5</v>
      </c>
      <c r="I12" s="51">
        <v>5</v>
      </c>
      <c r="J12" s="51">
        <v>13</v>
      </c>
      <c r="K12" s="58">
        <v>19</v>
      </c>
      <c r="L12" s="40" t="s">
        <v>127</v>
      </c>
      <c r="M12" s="40" t="s">
        <v>127</v>
      </c>
      <c r="N12" s="2">
        <f>SUM(G12:K12)</f>
        <v>47</v>
      </c>
    </row>
    <row r="13" spans="1:14" x14ac:dyDescent="0.25">
      <c r="A13" s="4" t="s">
        <v>101</v>
      </c>
      <c r="B13" s="1" t="s">
        <v>231</v>
      </c>
      <c r="C13" s="1" t="s">
        <v>6</v>
      </c>
      <c r="D13" s="1">
        <v>12</v>
      </c>
      <c r="E13" s="1" t="s">
        <v>211</v>
      </c>
      <c r="F13" s="1" t="s">
        <v>49</v>
      </c>
      <c r="G13" s="58">
        <v>19</v>
      </c>
      <c r="H13" s="58">
        <v>19</v>
      </c>
      <c r="I13" s="40" t="s">
        <v>127</v>
      </c>
      <c r="J13" s="40" t="s">
        <v>127</v>
      </c>
      <c r="K13" s="51">
        <v>7</v>
      </c>
      <c r="L13" s="51">
        <v>6</v>
      </c>
      <c r="M13" s="51">
        <v>3</v>
      </c>
      <c r="N13" s="2">
        <f>SUM(K13:M13,G13:H13)</f>
        <v>54</v>
      </c>
    </row>
    <row r="14" spans="1:14" x14ac:dyDescent="0.25">
      <c r="A14" s="4" t="s">
        <v>102</v>
      </c>
      <c r="B14" s="1" t="s">
        <v>226</v>
      </c>
      <c r="C14" s="1" t="s">
        <v>6</v>
      </c>
      <c r="D14" s="1">
        <v>585</v>
      </c>
      <c r="E14" s="1" t="s">
        <v>211</v>
      </c>
      <c r="F14" s="1" t="s">
        <v>225</v>
      </c>
      <c r="G14" s="51">
        <v>7</v>
      </c>
      <c r="H14" s="51">
        <v>10</v>
      </c>
      <c r="I14" s="51">
        <v>10</v>
      </c>
      <c r="J14" s="51">
        <v>10</v>
      </c>
      <c r="K14" s="58">
        <v>19</v>
      </c>
      <c r="L14" s="40" t="s">
        <v>127</v>
      </c>
      <c r="M14" s="40" t="s">
        <v>127</v>
      </c>
      <c r="N14" s="2">
        <f>SUM(G14:K14)</f>
        <v>56</v>
      </c>
    </row>
    <row r="15" spans="1:14" x14ac:dyDescent="0.25">
      <c r="A15" s="4" t="s">
        <v>103</v>
      </c>
      <c r="B15" s="1" t="s">
        <v>227</v>
      </c>
      <c r="C15" s="1" t="s">
        <v>6</v>
      </c>
      <c r="D15" s="1">
        <v>624</v>
      </c>
      <c r="E15" s="1" t="s">
        <v>211</v>
      </c>
      <c r="F15" s="1" t="s">
        <v>47</v>
      </c>
      <c r="G15" s="51">
        <v>10</v>
      </c>
      <c r="H15" s="51">
        <v>13</v>
      </c>
      <c r="I15" s="51">
        <v>14</v>
      </c>
      <c r="J15" s="51">
        <v>12</v>
      </c>
      <c r="K15" s="58">
        <v>19</v>
      </c>
      <c r="L15" s="40" t="s">
        <v>127</v>
      </c>
      <c r="M15" s="40" t="s">
        <v>127</v>
      </c>
      <c r="N15" s="2">
        <f>SUM(G15:K15)</f>
        <v>68</v>
      </c>
    </row>
    <row r="16" spans="1:14" x14ac:dyDescent="0.25">
      <c r="A16" s="4" t="s">
        <v>104</v>
      </c>
      <c r="B16" s="1" t="s">
        <v>228</v>
      </c>
      <c r="C16" s="1" t="s">
        <v>6</v>
      </c>
      <c r="D16" s="1">
        <v>0</v>
      </c>
      <c r="E16" s="1" t="s">
        <v>211</v>
      </c>
      <c r="F16" s="1" t="s">
        <v>229</v>
      </c>
      <c r="G16" s="58">
        <v>19</v>
      </c>
      <c r="H16" s="51">
        <v>14</v>
      </c>
      <c r="I16" s="51">
        <v>13</v>
      </c>
      <c r="J16" s="51">
        <v>7</v>
      </c>
      <c r="K16" s="58">
        <v>19</v>
      </c>
      <c r="L16" s="40" t="s">
        <v>127</v>
      </c>
      <c r="M16" s="40" t="s">
        <v>127</v>
      </c>
      <c r="N16" s="2">
        <f>SUM(G16:K16)</f>
        <v>72</v>
      </c>
    </row>
    <row r="17" spans="1:14" x14ac:dyDescent="0.25">
      <c r="A17" s="4" t="s">
        <v>105</v>
      </c>
      <c r="B17" s="1" t="s">
        <v>232</v>
      </c>
      <c r="C17" s="1" t="s">
        <v>6</v>
      </c>
      <c r="D17" s="1">
        <v>277</v>
      </c>
      <c r="E17" s="1" t="s">
        <v>211</v>
      </c>
      <c r="F17" s="1" t="s">
        <v>47</v>
      </c>
      <c r="G17" s="58">
        <v>19</v>
      </c>
      <c r="H17" s="58">
        <v>19</v>
      </c>
      <c r="I17" s="58">
        <v>19</v>
      </c>
      <c r="J17" s="40" t="s">
        <v>127</v>
      </c>
      <c r="K17" s="51">
        <v>8</v>
      </c>
      <c r="L17" s="51">
        <v>8</v>
      </c>
      <c r="M17" s="40" t="s">
        <v>127</v>
      </c>
      <c r="N17" s="2">
        <f>SUM(K17:L17,G17:I17)</f>
        <v>73</v>
      </c>
    </row>
    <row r="18" spans="1:14" x14ac:dyDescent="0.25">
      <c r="A18" s="4" t="s">
        <v>106</v>
      </c>
      <c r="B18" s="1" t="s">
        <v>230</v>
      </c>
      <c r="C18" s="1" t="s">
        <v>6</v>
      </c>
      <c r="D18" s="1">
        <v>283</v>
      </c>
      <c r="E18" s="1" t="s">
        <v>211</v>
      </c>
      <c r="F18" s="1" t="s">
        <v>49</v>
      </c>
      <c r="G18" s="51">
        <v>12</v>
      </c>
      <c r="H18" s="51">
        <v>12</v>
      </c>
      <c r="I18" s="51">
        <v>12</v>
      </c>
      <c r="J18" s="58">
        <v>19</v>
      </c>
      <c r="K18" s="58">
        <v>19</v>
      </c>
      <c r="L18" s="40" t="s">
        <v>127</v>
      </c>
      <c r="M18" s="40" t="s">
        <v>127</v>
      </c>
      <c r="N18" s="2">
        <f>SUM(G18:K18)</f>
        <v>74</v>
      </c>
    </row>
    <row r="19" spans="1:14" x14ac:dyDescent="0.25">
      <c r="A19" s="4" t="s">
        <v>107</v>
      </c>
      <c r="B19" s="1" t="s">
        <v>233</v>
      </c>
      <c r="C19" s="1" t="s">
        <v>6</v>
      </c>
      <c r="D19" s="56" t="s">
        <v>234</v>
      </c>
      <c r="E19" s="1" t="s">
        <v>211</v>
      </c>
      <c r="F19" s="1" t="s">
        <v>47</v>
      </c>
      <c r="G19" s="58">
        <v>19</v>
      </c>
      <c r="H19" s="58">
        <v>19</v>
      </c>
      <c r="I19" s="58">
        <v>19</v>
      </c>
      <c r="J19" s="40" t="s">
        <v>127</v>
      </c>
      <c r="K19" s="51">
        <v>9</v>
      </c>
      <c r="L19" s="51">
        <v>9</v>
      </c>
      <c r="M19" s="40" t="s">
        <v>127</v>
      </c>
      <c r="N19" s="2">
        <f>SUM(K19:L19,G19:I19)</f>
        <v>75</v>
      </c>
    </row>
    <row r="20" spans="1:14" x14ac:dyDescent="0.25">
      <c r="A20" s="4" t="s">
        <v>147</v>
      </c>
      <c r="B20" s="1" t="s">
        <v>278</v>
      </c>
      <c r="C20" s="1" t="s">
        <v>6</v>
      </c>
      <c r="D20" s="1">
        <v>428</v>
      </c>
      <c r="E20" s="1" t="s">
        <v>211</v>
      </c>
      <c r="F20" s="1" t="s">
        <v>201</v>
      </c>
      <c r="G20" s="58">
        <v>19</v>
      </c>
      <c r="H20" s="51">
        <v>9</v>
      </c>
      <c r="I20" s="58">
        <v>19</v>
      </c>
      <c r="J20" s="58">
        <v>19</v>
      </c>
      <c r="K20" s="58">
        <v>19</v>
      </c>
      <c r="L20" s="40" t="s">
        <v>127</v>
      </c>
      <c r="M20" s="40" t="s">
        <v>127</v>
      </c>
      <c r="N20" s="2">
        <f>SUM(G20:K20)</f>
        <v>85</v>
      </c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5"/>
      <c r="B22" s="57" t="s">
        <v>236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5"/>
    </row>
    <row r="25" spans="1:14" x14ac:dyDescent="0.25">
      <c r="A25" s="5"/>
    </row>
    <row r="26" spans="1:14" x14ac:dyDescent="0.25">
      <c r="A26" s="5"/>
    </row>
    <row r="27" spans="1:14" x14ac:dyDescent="0.25">
      <c r="A27" s="5"/>
    </row>
    <row r="28" spans="1:14" x14ac:dyDescent="0.25">
      <c r="A28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RACEBOARD</vt:lpstr>
      <vt:lpstr>RSX FÉRFI</vt:lpstr>
      <vt:lpstr>RSX NŐI</vt:lpstr>
      <vt:lpstr>RSX IFI</vt:lpstr>
      <vt:lpstr>Techno Plus</vt:lpstr>
      <vt:lpstr>T293 U17</vt:lpstr>
      <vt:lpstr>T293 U15</vt:lpstr>
      <vt:lpstr>U14 Freestyle</vt:lpstr>
      <vt:lpstr>U13 GYEREK</vt:lpstr>
      <vt:lpstr>U11 GYEREK</vt:lpstr>
      <vt:lpstr>Sebességi</vt:lpstr>
      <vt:lpstr>FORMULA</vt:lpstr>
      <vt:lpstr>FOIL</vt:lpstr>
      <vt:lpstr>Összetett MB</vt:lpstr>
      <vt:lpstr>EGYESÜLETI RANGSOR</vt:lpstr>
      <vt:lpstr>TOP 3-ak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2018-12-02T08:14:55Z</dcterms:modified>
</cp:coreProperties>
</file>