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0" windowWidth="19170" windowHeight="4725" activeTab="1"/>
  </bookViews>
  <sheets>
    <sheet name="RSX NŐI" sheetId="1" r:id="rId1"/>
    <sheet name="Freestyle" sheetId="2" r:id="rId2"/>
    <sheet name="RSX FÉRFI" sheetId="3" r:id="rId3"/>
    <sheet name="RB JUNIOR" sheetId="4" r:id="rId4"/>
    <sheet name="RB Classic" sheetId="5" r:id="rId5"/>
    <sheet name="Formula" sheetId="6" r:id="rId6"/>
    <sheet name="Szlalom" sheetId="7" r:id="rId7"/>
    <sheet name="Sebességi" sheetId="8" r:id="rId8"/>
  </sheets>
  <definedNames/>
  <calcPr fullCalcOnLoad="1"/>
</workbook>
</file>

<file path=xl/sharedStrings.xml><?xml version="1.0" encoding="utf-8"?>
<sst xmlns="http://schemas.openxmlformats.org/spreadsheetml/2006/main" count="1131" uniqueCount="242">
  <si>
    <t>Helyezés</t>
  </si>
  <si>
    <t>Név</t>
  </si>
  <si>
    <t>Vitorlaszám</t>
  </si>
  <si>
    <t>Pont</t>
  </si>
  <si>
    <t>1. futam</t>
  </si>
  <si>
    <t>Cholnoky Sára</t>
  </si>
  <si>
    <t>HUN-119</t>
  </si>
  <si>
    <t>2. futam</t>
  </si>
  <si>
    <t>3. futam</t>
  </si>
  <si>
    <t>4. futam</t>
  </si>
  <si>
    <t>5. futam</t>
  </si>
  <si>
    <t>6. futam</t>
  </si>
  <si>
    <t>Papp Zoltán</t>
  </si>
  <si>
    <t>HUN-10</t>
  </si>
  <si>
    <t>HUN-63</t>
  </si>
  <si>
    <t>Gilicze Noémi</t>
  </si>
  <si>
    <t>HUN-18</t>
  </si>
  <si>
    <t>HUN-13</t>
  </si>
  <si>
    <t>Szalay Zoltán</t>
  </si>
  <si>
    <t>HUN-68</t>
  </si>
  <si>
    <t>DNF</t>
  </si>
  <si>
    <t>Gádorfalvi Károly</t>
  </si>
  <si>
    <t>HUN-4</t>
  </si>
  <si>
    <t>Galántha Gergely</t>
  </si>
  <si>
    <t>HUN-217</t>
  </si>
  <si>
    <t>Bódi Fruzsina</t>
  </si>
  <si>
    <t>HUN-164</t>
  </si>
  <si>
    <t>Nagy Kinga</t>
  </si>
  <si>
    <t>HUN-101</t>
  </si>
  <si>
    <t>Erdélyi István</t>
  </si>
  <si>
    <t>HUN-66</t>
  </si>
  <si>
    <t>Utassy Loránd</t>
  </si>
  <si>
    <t>HUN-71</t>
  </si>
  <si>
    <t>HUN-78</t>
  </si>
  <si>
    <t>OCS</t>
  </si>
  <si>
    <t>DNC</t>
  </si>
  <si>
    <t>DNS</t>
  </si>
  <si>
    <t>Bartha Tamás</t>
  </si>
  <si>
    <t>HUN-197</t>
  </si>
  <si>
    <t>Nikl András</t>
  </si>
  <si>
    <t>HUN-199</t>
  </si>
  <si>
    <t>Simor Krisztián</t>
  </si>
  <si>
    <t>HUN-88</t>
  </si>
  <si>
    <t>Krizsa Ferenc</t>
  </si>
  <si>
    <t>HUN-K</t>
  </si>
  <si>
    <t>Torma János</t>
  </si>
  <si>
    <t>HUN-43</t>
  </si>
  <si>
    <t>Detre Diána</t>
  </si>
  <si>
    <t>HUN-7</t>
  </si>
  <si>
    <t>Gádorfalvi Áron</t>
  </si>
  <si>
    <t>HUN-1</t>
  </si>
  <si>
    <t>Urbán Erzsébet</t>
  </si>
  <si>
    <t>HUN-215</t>
  </si>
  <si>
    <t>Körtvélyesi Miklós</t>
  </si>
  <si>
    <t>HUN-28</t>
  </si>
  <si>
    <t>György Ádám</t>
  </si>
  <si>
    <t>HUN-87</t>
  </si>
  <si>
    <t>Gilicze Tímea</t>
  </si>
  <si>
    <t>Gilicze Tamás</t>
  </si>
  <si>
    <t>Dr. Urbán Tibor</t>
  </si>
  <si>
    <t>BFD</t>
  </si>
  <si>
    <t>Tóth Etre Jr.</t>
  </si>
  <si>
    <t>HUN-200</t>
  </si>
  <si>
    <t>Szakács Zsombor</t>
  </si>
  <si>
    <t>HUN-195</t>
  </si>
  <si>
    <t>Vincze Márk</t>
  </si>
  <si>
    <t>HUN-201</t>
  </si>
  <si>
    <t>Szontágh András</t>
  </si>
  <si>
    <t>Siófok</t>
  </si>
  <si>
    <t>DSQ</t>
  </si>
  <si>
    <t>Surfbeach</t>
  </si>
  <si>
    <t>Füred</t>
  </si>
  <si>
    <t>Fűzfő</t>
  </si>
  <si>
    <t>Földvár</t>
  </si>
  <si>
    <t>Vulkán</t>
  </si>
  <si>
    <t>Szt.István</t>
  </si>
  <si>
    <t xml:space="preserve"> </t>
  </si>
  <si>
    <t>Rajtszám</t>
  </si>
  <si>
    <t>össz pont</t>
  </si>
  <si>
    <t>kiesővel</t>
  </si>
  <si>
    <t>1.</t>
  </si>
  <si>
    <t>Koszti Gábor</t>
  </si>
  <si>
    <t>HUN-90</t>
  </si>
  <si>
    <t>2.</t>
  </si>
  <si>
    <t>3.</t>
  </si>
  <si>
    <t>Tóth Etre</t>
  </si>
  <si>
    <t>HUN-64</t>
  </si>
  <si>
    <t>4.</t>
  </si>
  <si>
    <t>Pártos György</t>
  </si>
  <si>
    <t>HUN-16</t>
  </si>
  <si>
    <t>5.</t>
  </si>
  <si>
    <t>Zöllner Viktor</t>
  </si>
  <si>
    <t>HUN-6</t>
  </si>
  <si>
    <t>6.</t>
  </si>
  <si>
    <t>Vető Márton</t>
  </si>
  <si>
    <t>HUN-84</t>
  </si>
  <si>
    <t>7.</t>
  </si>
  <si>
    <t>Dr. Molnár Ákos</t>
  </si>
  <si>
    <t>HUN-5</t>
  </si>
  <si>
    <t>8.</t>
  </si>
  <si>
    <t>Varga Attila</t>
  </si>
  <si>
    <t>HUN-186</t>
  </si>
  <si>
    <t>9.</t>
  </si>
  <si>
    <t>10.</t>
  </si>
  <si>
    <t>Kerek Gábor</t>
  </si>
  <si>
    <t>HUN-176</t>
  </si>
  <si>
    <t>11.</t>
  </si>
  <si>
    <t>Gemela Gábor</t>
  </si>
  <si>
    <t>HUN-112</t>
  </si>
  <si>
    <t>12.</t>
  </si>
  <si>
    <t>HUN-711</t>
  </si>
  <si>
    <t xml:space="preserve">Szlalom Magyar Bajnokság </t>
  </si>
  <si>
    <t>7. futam</t>
  </si>
  <si>
    <t>8. futam</t>
  </si>
  <si>
    <t>9. futam</t>
  </si>
  <si>
    <t>10. futam</t>
  </si>
  <si>
    <t>13.</t>
  </si>
  <si>
    <t>14.</t>
  </si>
  <si>
    <t>Glofák Olivér</t>
  </si>
  <si>
    <t>HUN-61</t>
  </si>
  <si>
    <t>9.5</t>
  </si>
  <si>
    <t>27.5</t>
  </si>
  <si>
    <t>18.5</t>
  </si>
  <si>
    <t>I. forduló Gárdony</t>
  </si>
  <si>
    <t>II. forduló Szörftábor.hu Kupa</t>
  </si>
  <si>
    <t>FAGOR SEBESSÉGI MAGYAR BAJNOKSÁG                      VÉGEREDMÉNYE</t>
  </si>
  <si>
    <t>Hely</t>
  </si>
  <si>
    <t>NÉV</t>
  </si>
  <si>
    <t>KM/H</t>
  </si>
  <si>
    <t>TÓTH ETRE (HUN 64)</t>
  </si>
  <si>
    <t>62.2</t>
  </si>
  <si>
    <t>KOSZTI GÁBOR (HUN-90)</t>
  </si>
  <si>
    <t>61.4</t>
  </si>
  <si>
    <t>TORMA JÁNOS (HUN-1111)</t>
  </si>
  <si>
    <t>59.6</t>
  </si>
  <si>
    <t>ZÖLLNER VIKTOR (HUN-6)</t>
  </si>
  <si>
    <t>59.2</t>
  </si>
  <si>
    <t>DR. MOLNÁR ÁKOS (HUN 5)</t>
  </si>
  <si>
    <t>58.0</t>
  </si>
  <si>
    <t>PAPP ZOLTÁN (HUN-711)</t>
  </si>
  <si>
    <t>57.5</t>
  </si>
  <si>
    <t>GÁDORFALVI ÁRON (HUN 1)</t>
  </si>
  <si>
    <t>57.0</t>
  </si>
  <si>
    <t>PÁRTOS GYÖRGY (HUN 16)</t>
  </si>
  <si>
    <t>56.8</t>
  </si>
  <si>
    <t>GLOFÁK OLIVÉR (HUN-61)</t>
  </si>
  <si>
    <t>56.3</t>
  </si>
  <si>
    <t>KEREK GÁBOR (HUN-176)</t>
  </si>
  <si>
    <t>55.0</t>
  </si>
  <si>
    <t>GEMELA GÁBOR (HUN 112)</t>
  </si>
  <si>
    <t>54.8</t>
  </si>
  <si>
    <t>GYÖRGY ÁDÁM (HUN 87)</t>
  </si>
  <si>
    <t>VARGA GÁBOR (HUN-99)</t>
  </si>
  <si>
    <t>PETRÓCZY BALÁZS (HUN-107)</t>
  </si>
  <si>
    <t>54.1</t>
  </si>
  <si>
    <t>15.</t>
  </si>
  <si>
    <t>VARGA ATTILA (HUN 186)</t>
  </si>
  <si>
    <t>53.8</t>
  </si>
  <si>
    <t>16.</t>
  </si>
  <si>
    <t>VETŐ MÁRTON (HUN 84)</t>
  </si>
  <si>
    <t>52.4</t>
  </si>
  <si>
    <t>17.</t>
  </si>
  <si>
    <t>UTASSY LORÁND (HUN-71)</t>
  </si>
  <si>
    <t>52.1</t>
  </si>
  <si>
    <t>18.</t>
  </si>
  <si>
    <t>SIMOR KRISZTIÁN (HUN-88)</t>
  </si>
  <si>
    <t>50.6</t>
  </si>
  <si>
    <t>19.</t>
  </si>
  <si>
    <t>TÖLGYESY CSABA (HUN-96)</t>
  </si>
  <si>
    <t>49.7</t>
  </si>
  <si>
    <t>20.</t>
  </si>
  <si>
    <t>VINCZE MÁRK (HUN-201)</t>
  </si>
  <si>
    <t>47.2</t>
  </si>
  <si>
    <t>21.</t>
  </si>
  <si>
    <t>CHOLNOKY SÁRA (HUN 119)</t>
  </si>
  <si>
    <t>46.9</t>
  </si>
  <si>
    <t>22.</t>
  </si>
  <si>
    <t>TÓTH ETRE JR (HUN 200)</t>
  </si>
  <si>
    <t>43.1</t>
  </si>
  <si>
    <t>NIKL ANDRÁS (HUN-199)</t>
  </si>
  <si>
    <t>42.7</t>
  </si>
  <si>
    <t>24.</t>
  </si>
  <si>
    <t>BARTHA TAMÁS (HUN-197)</t>
  </si>
  <si>
    <t>40.4</t>
  </si>
  <si>
    <t>25.</t>
  </si>
  <si>
    <t>GILICZE TÍMEA (HUN 13)</t>
  </si>
  <si>
    <t>35.3</t>
  </si>
  <si>
    <t>26.</t>
  </si>
  <si>
    <t>GILICZE NOÉMI (HUN 18)</t>
  </si>
  <si>
    <t>34.5</t>
  </si>
  <si>
    <t>27.</t>
  </si>
  <si>
    <t>BÓDI FRUZSINA (HUN-164)</t>
  </si>
  <si>
    <t>33.5</t>
  </si>
  <si>
    <t>28.</t>
  </si>
  <si>
    <t>KRIZSA FERKÓ</t>
  </si>
  <si>
    <t>23.8</t>
  </si>
  <si>
    <t>1 (0.7)</t>
  </si>
  <si>
    <t xml:space="preserve">Formula Magyar Bajnokság </t>
  </si>
  <si>
    <t>I. forduló Viganj</t>
  </si>
  <si>
    <t>II. forduló Gárdony</t>
  </si>
  <si>
    <t>11. futam</t>
  </si>
  <si>
    <t>12. futam</t>
  </si>
  <si>
    <t>13. futam</t>
  </si>
  <si>
    <t>14. futam</t>
  </si>
  <si>
    <t>15. futam</t>
  </si>
  <si>
    <t>16. futam</t>
  </si>
  <si>
    <t>17. futam</t>
  </si>
  <si>
    <t>Petróczy Balázs</t>
  </si>
  <si>
    <t>HUN-107</t>
  </si>
  <si>
    <t>9.1</t>
  </si>
  <si>
    <t>Lazsádi László</t>
  </si>
  <si>
    <t>HUN-21</t>
  </si>
  <si>
    <t>Tóth Zalán</t>
  </si>
  <si>
    <t>HUN-14</t>
  </si>
  <si>
    <t>HUN-57</t>
  </si>
  <si>
    <t>RSX NŐI</t>
  </si>
  <si>
    <t>RSX FÉRFI</t>
  </si>
  <si>
    <t>RB JUNIOR</t>
  </si>
  <si>
    <t>RB CLASSIC</t>
  </si>
  <si>
    <t>Kis Csaba</t>
  </si>
  <si>
    <t>HUN-224</t>
  </si>
  <si>
    <t>56.7</t>
  </si>
  <si>
    <t>25.1</t>
  </si>
  <si>
    <t>92.7</t>
  </si>
  <si>
    <t>136.4</t>
  </si>
  <si>
    <t>100.4</t>
  </si>
  <si>
    <t>3 zsuri</t>
  </si>
  <si>
    <t>3 kozonseg</t>
  </si>
  <si>
    <t>átlag 3</t>
  </si>
  <si>
    <t>helyezés</t>
  </si>
  <si>
    <t>zsűri</t>
  </si>
  <si>
    <t>Sóstó I. Futam</t>
  </si>
  <si>
    <t>közönségszav.</t>
  </si>
  <si>
    <t>átlag</t>
  </si>
  <si>
    <t>Kéktó 2. Futam</t>
  </si>
  <si>
    <t>Luppa tó 3. Futam</t>
  </si>
  <si>
    <t>Marton András</t>
  </si>
  <si>
    <t>Kassai Attila</t>
  </si>
  <si>
    <t>Vincze Péter</t>
  </si>
  <si>
    <t>Takácsy Balázs</t>
  </si>
  <si>
    <t>Parlagh Gábor</t>
  </si>
  <si>
    <t>Gólya Zoltán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</si>
</sst>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6"/>
      <name val="Arial"/>
      <family val="2"/>
    </font>
    <font>
      <b/>
      <sz val="16"/>
      <color indexed="49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1" borderId="9" xfId="0" applyFont="1" applyFill="1" applyBorder="1" applyAlignment="1">
      <alignment horizontal="center" vertical="center"/>
    </xf>
    <xf numFmtId="0" fontId="0" fillId="1" borderId="10" xfId="0" applyFont="1" applyFill="1" applyBorder="1" applyAlignment="1">
      <alignment horizontal="center" vertical="center"/>
    </xf>
    <xf numFmtId="0" fontId="0" fillId="1" borderId="8" xfId="0" applyFont="1" applyFill="1" applyBorder="1" applyAlignment="1">
      <alignment horizontal="center" vertical="center"/>
    </xf>
    <xf numFmtId="0" fontId="0" fillId="1" borderId="12" xfId="0" applyFont="1" applyFill="1" applyBorder="1" applyAlignment="1">
      <alignment horizontal="center" vertical="center"/>
    </xf>
    <xf numFmtId="0" fontId="0" fillId="1" borderId="1" xfId="0" applyFont="1" applyFill="1" applyBorder="1" applyAlignment="1">
      <alignment horizontal="center" vertical="center"/>
    </xf>
    <xf numFmtId="0" fontId="0" fillId="1" borderId="12" xfId="0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0" fillId="1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3" xfId="0" applyFont="1" applyFill="1" applyBorder="1" applyAlignment="1">
      <alignment horizontal="center" vertical="center"/>
    </xf>
    <xf numFmtId="0" fontId="0" fillId="1" borderId="14" xfId="0" applyFont="1" applyFill="1" applyBorder="1" applyAlignment="1">
      <alignment horizontal="center" vertical="center"/>
    </xf>
    <xf numFmtId="0" fontId="0" fillId="1" borderId="18" xfId="0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1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9"/>
  <sheetViews>
    <sheetView workbookViewId="0" topLeftCell="A1">
      <selection activeCell="B1" sqref="B1:D2"/>
    </sheetView>
  </sheetViews>
  <sheetFormatPr defaultColWidth="9.140625" defaultRowHeight="12.75"/>
  <cols>
    <col min="2" max="2" width="11.28125" style="0" bestFit="1" customWidth="1"/>
    <col min="3" max="3" width="13.28125" style="0" bestFit="1" customWidth="1"/>
    <col min="4" max="4" width="14.28125" style="0" bestFit="1" customWidth="1"/>
    <col min="5" max="5" width="6.421875" style="3" bestFit="1" customWidth="1"/>
    <col min="6" max="6" width="9.8515625" style="0" bestFit="1" customWidth="1"/>
  </cols>
  <sheetData>
    <row r="1" spans="2:4" ht="13.5" thickBot="1">
      <c r="B1" s="109" t="s">
        <v>215</v>
      </c>
      <c r="C1" s="110"/>
      <c r="D1" s="111"/>
    </row>
    <row r="2" spans="2:46" ht="13.5" thickBot="1">
      <c r="B2" s="112"/>
      <c r="C2" s="113"/>
      <c r="D2" s="114"/>
      <c r="F2" s="25" t="s">
        <v>71</v>
      </c>
      <c r="G2" s="115" t="s">
        <v>72</v>
      </c>
      <c r="H2" s="116"/>
      <c r="I2" s="116"/>
      <c r="J2" s="116"/>
      <c r="K2" s="116"/>
      <c r="L2" s="117"/>
      <c r="M2" s="115" t="s">
        <v>68</v>
      </c>
      <c r="N2" s="116"/>
      <c r="O2" s="116"/>
      <c r="P2" s="116"/>
      <c r="Q2" s="116"/>
      <c r="R2" s="117"/>
      <c r="S2" s="115" t="s">
        <v>73</v>
      </c>
      <c r="T2" s="116"/>
      <c r="U2" s="116"/>
      <c r="V2" s="116"/>
      <c r="W2" s="116"/>
      <c r="X2" s="117"/>
      <c r="Y2" s="115" t="s">
        <v>70</v>
      </c>
      <c r="Z2" s="116"/>
      <c r="AA2" s="116"/>
      <c r="AB2" s="116"/>
      <c r="AC2" s="116"/>
      <c r="AD2" s="117"/>
      <c r="AE2" s="115" t="s">
        <v>74</v>
      </c>
      <c r="AF2" s="116"/>
      <c r="AG2" s="116"/>
      <c r="AH2" s="116"/>
      <c r="AI2" s="116"/>
      <c r="AJ2" s="117"/>
      <c r="AK2" s="115" t="s">
        <v>75</v>
      </c>
      <c r="AL2" s="116"/>
      <c r="AM2" s="116"/>
      <c r="AN2" s="116"/>
      <c r="AO2" s="117"/>
      <c r="AP2" s="115" t="s">
        <v>71</v>
      </c>
      <c r="AQ2" s="116"/>
      <c r="AR2" s="116"/>
      <c r="AS2" s="116"/>
      <c r="AT2" s="117"/>
    </row>
    <row r="3" spans="2:46" ht="16.5" thickBot="1">
      <c r="B3" s="97" t="s">
        <v>0</v>
      </c>
      <c r="C3" s="97" t="s">
        <v>1</v>
      </c>
      <c r="D3" s="97" t="s">
        <v>2</v>
      </c>
      <c r="E3" s="1" t="s">
        <v>3</v>
      </c>
      <c r="F3" s="9" t="s">
        <v>4</v>
      </c>
      <c r="G3" s="9" t="s">
        <v>4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4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4</v>
      </c>
      <c r="T3" s="9" t="s">
        <v>7</v>
      </c>
      <c r="U3" s="9" t="s">
        <v>8</v>
      </c>
      <c r="V3" s="9" t="s">
        <v>9</v>
      </c>
      <c r="W3" s="9" t="s">
        <v>10</v>
      </c>
      <c r="X3" s="9" t="s">
        <v>11</v>
      </c>
      <c r="Y3" s="9" t="s">
        <v>4</v>
      </c>
      <c r="Z3" s="9" t="s">
        <v>7</v>
      </c>
      <c r="AA3" s="9" t="s">
        <v>8</v>
      </c>
      <c r="AB3" s="9" t="s">
        <v>9</v>
      </c>
      <c r="AC3" s="9" t="s">
        <v>10</v>
      </c>
      <c r="AD3" s="9" t="s">
        <v>11</v>
      </c>
      <c r="AE3" s="9" t="s">
        <v>4</v>
      </c>
      <c r="AF3" s="9" t="s">
        <v>7</v>
      </c>
      <c r="AG3" s="9" t="s">
        <v>8</v>
      </c>
      <c r="AH3" s="9" t="s">
        <v>9</v>
      </c>
      <c r="AI3" s="9" t="s">
        <v>10</v>
      </c>
      <c r="AJ3" s="9" t="s">
        <v>11</v>
      </c>
      <c r="AK3" s="9" t="s">
        <v>4</v>
      </c>
      <c r="AL3" s="9" t="s">
        <v>7</v>
      </c>
      <c r="AM3" s="9" t="s">
        <v>8</v>
      </c>
      <c r="AN3" s="9" t="s">
        <v>9</v>
      </c>
      <c r="AO3" s="9" t="s">
        <v>10</v>
      </c>
      <c r="AP3" s="9" t="s">
        <v>4</v>
      </c>
      <c r="AQ3" s="9" t="s">
        <v>7</v>
      </c>
      <c r="AR3" s="9" t="s">
        <v>8</v>
      </c>
      <c r="AS3" s="9" t="s">
        <v>9</v>
      </c>
      <c r="AT3" s="9" t="s">
        <v>10</v>
      </c>
    </row>
    <row r="4" spans="2:46" ht="12.75">
      <c r="B4" s="2">
        <v>1</v>
      </c>
      <c r="C4" s="2" t="s">
        <v>5</v>
      </c>
      <c r="D4" s="2" t="s">
        <v>6</v>
      </c>
      <c r="E4" s="5">
        <f>SUM(P4:AK4,F4:N4)</f>
        <v>31</v>
      </c>
      <c r="F4" s="10">
        <v>1</v>
      </c>
      <c r="G4" s="13">
        <v>1</v>
      </c>
      <c r="H4" s="14">
        <v>1</v>
      </c>
      <c r="I4" s="14">
        <v>1</v>
      </c>
      <c r="J4" s="14">
        <v>1</v>
      </c>
      <c r="K4" s="14">
        <v>1</v>
      </c>
      <c r="L4" s="15">
        <v>1</v>
      </c>
      <c r="M4" s="13">
        <v>1</v>
      </c>
      <c r="N4" s="14">
        <v>1</v>
      </c>
      <c r="O4" s="26">
        <v>2</v>
      </c>
      <c r="P4" s="14">
        <v>1</v>
      </c>
      <c r="Q4" s="14">
        <v>1</v>
      </c>
      <c r="R4" s="15">
        <v>1</v>
      </c>
      <c r="S4" s="13">
        <v>1</v>
      </c>
      <c r="T4" s="14">
        <v>1</v>
      </c>
      <c r="U4" s="14">
        <v>1</v>
      </c>
      <c r="V4" s="14">
        <v>1</v>
      </c>
      <c r="W4" s="14">
        <v>1</v>
      </c>
      <c r="X4" s="15">
        <v>1</v>
      </c>
      <c r="Y4" s="13">
        <v>1</v>
      </c>
      <c r="Z4" s="14">
        <v>1</v>
      </c>
      <c r="AA4" s="14">
        <v>1</v>
      </c>
      <c r="AB4" s="14">
        <v>1</v>
      </c>
      <c r="AC4" s="14">
        <v>1</v>
      </c>
      <c r="AD4" s="15">
        <v>1</v>
      </c>
      <c r="AE4" s="13">
        <v>1</v>
      </c>
      <c r="AF4" s="14">
        <v>1</v>
      </c>
      <c r="AG4" s="14">
        <v>1</v>
      </c>
      <c r="AH4" s="14">
        <v>1</v>
      </c>
      <c r="AI4" s="14">
        <v>1</v>
      </c>
      <c r="AJ4" s="15">
        <v>1</v>
      </c>
      <c r="AK4" s="13">
        <v>1</v>
      </c>
      <c r="AL4" s="26" t="s">
        <v>35</v>
      </c>
      <c r="AM4" s="26" t="s">
        <v>35</v>
      </c>
      <c r="AN4" s="26" t="s">
        <v>35</v>
      </c>
      <c r="AO4" s="27" t="s">
        <v>35</v>
      </c>
      <c r="AP4" s="28">
        <v>2</v>
      </c>
      <c r="AQ4" s="26">
        <v>1</v>
      </c>
      <c r="AR4" s="26">
        <v>3</v>
      </c>
      <c r="AS4" s="26">
        <v>2</v>
      </c>
      <c r="AT4" s="27">
        <v>2</v>
      </c>
    </row>
    <row r="5" spans="2:46" ht="12.75">
      <c r="B5" s="2">
        <v>2</v>
      </c>
      <c r="C5" s="2" t="s">
        <v>15</v>
      </c>
      <c r="D5" s="2" t="s">
        <v>16</v>
      </c>
      <c r="E5" s="34">
        <f>SUM(AP5:AT5,AK5:AL5,V5:AD5,S5:T5,N5:P5,G5:M5)+3*4</f>
        <v>70</v>
      </c>
      <c r="F5" s="11" t="s">
        <v>36</v>
      </c>
      <c r="G5" s="16">
        <v>2</v>
      </c>
      <c r="H5" s="4">
        <v>2</v>
      </c>
      <c r="I5" s="4">
        <v>2</v>
      </c>
      <c r="J5" s="4">
        <v>2</v>
      </c>
      <c r="K5" s="4">
        <v>2</v>
      </c>
      <c r="L5" s="17">
        <v>2</v>
      </c>
      <c r="M5" s="16">
        <v>2</v>
      </c>
      <c r="N5" s="4">
        <v>2</v>
      </c>
      <c r="O5" s="4">
        <v>1</v>
      </c>
      <c r="P5" s="4">
        <v>2</v>
      </c>
      <c r="Q5" s="4" t="s">
        <v>20</v>
      </c>
      <c r="R5" s="17" t="s">
        <v>20</v>
      </c>
      <c r="S5" s="16">
        <v>2</v>
      </c>
      <c r="T5" s="4">
        <v>2</v>
      </c>
      <c r="U5" s="30" t="s">
        <v>20</v>
      </c>
      <c r="V5" s="4">
        <v>2</v>
      </c>
      <c r="W5" s="4">
        <v>2</v>
      </c>
      <c r="X5" s="17">
        <v>2</v>
      </c>
      <c r="Y5" s="16">
        <v>2</v>
      </c>
      <c r="Z5" s="4">
        <v>2</v>
      </c>
      <c r="AA5" s="4">
        <v>2</v>
      </c>
      <c r="AB5" s="4">
        <v>2</v>
      </c>
      <c r="AC5" s="4">
        <v>2</v>
      </c>
      <c r="AD5" s="17">
        <v>2</v>
      </c>
      <c r="AE5" s="33" t="s">
        <v>36</v>
      </c>
      <c r="AF5" s="30" t="s">
        <v>36</v>
      </c>
      <c r="AG5" s="32" t="s">
        <v>36</v>
      </c>
      <c r="AH5" s="32" t="s">
        <v>36</v>
      </c>
      <c r="AI5" s="32" t="s">
        <v>36</v>
      </c>
      <c r="AJ5" s="31" t="s">
        <v>36</v>
      </c>
      <c r="AK5" s="16">
        <v>2</v>
      </c>
      <c r="AL5" s="4">
        <v>1</v>
      </c>
      <c r="AM5" s="30" t="s">
        <v>20</v>
      </c>
      <c r="AN5" s="30" t="s">
        <v>20</v>
      </c>
      <c r="AO5" s="29" t="s">
        <v>36</v>
      </c>
      <c r="AP5" s="16">
        <v>3</v>
      </c>
      <c r="AQ5" s="4">
        <v>3</v>
      </c>
      <c r="AR5" s="4">
        <v>2</v>
      </c>
      <c r="AS5" s="4">
        <v>3</v>
      </c>
      <c r="AT5" s="17">
        <v>3</v>
      </c>
    </row>
    <row r="6" spans="2:46" ht="13.5" thickBot="1">
      <c r="B6" s="2">
        <v>3</v>
      </c>
      <c r="C6" s="2" t="s">
        <v>47</v>
      </c>
      <c r="D6" s="2" t="s">
        <v>48</v>
      </c>
      <c r="E6" s="34">
        <f>SUM(AP6:AT6)+26*4</f>
        <v>110</v>
      </c>
      <c r="F6" s="12" t="s">
        <v>36</v>
      </c>
      <c r="G6" s="18" t="s">
        <v>36</v>
      </c>
      <c r="H6" s="19" t="s">
        <v>36</v>
      </c>
      <c r="I6" s="19" t="s">
        <v>36</v>
      </c>
      <c r="J6" s="19" t="s">
        <v>36</v>
      </c>
      <c r="K6" s="19" t="s">
        <v>36</v>
      </c>
      <c r="L6" s="20" t="s">
        <v>36</v>
      </c>
      <c r="M6" s="18" t="s">
        <v>36</v>
      </c>
      <c r="N6" s="19" t="s">
        <v>36</v>
      </c>
      <c r="O6" s="19" t="s">
        <v>36</v>
      </c>
      <c r="P6" s="19" t="s">
        <v>36</v>
      </c>
      <c r="Q6" s="19" t="s">
        <v>36</v>
      </c>
      <c r="R6" s="20" t="s">
        <v>36</v>
      </c>
      <c r="S6" s="18" t="s">
        <v>36</v>
      </c>
      <c r="T6" s="19" t="s">
        <v>36</v>
      </c>
      <c r="U6" s="19" t="s">
        <v>36</v>
      </c>
      <c r="V6" s="19" t="s">
        <v>36</v>
      </c>
      <c r="W6" s="19" t="s">
        <v>36</v>
      </c>
      <c r="X6" s="20" t="s">
        <v>36</v>
      </c>
      <c r="Y6" s="18" t="s">
        <v>36</v>
      </c>
      <c r="Z6" s="19" t="s">
        <v>36</v>
      </c>
      <c r="AA6" s="19" t="s">
        <v>36</v>
      </c>
      <c r="AB6" s="19" t="s">
        <v>36</v>
      </c>
      <c r="AC6" s="19" t="s">
        <v>36</v>
      </c>
      <c r="AD6" s="20" t="s">
        <v>36</v>
      </c>
      <c r="AE6" s="18" t="s">
        <v>36</v>
      </c>
      <c r="AF6" s="35" t="s">
        <v>36</v>
      </c>
      <c r="AG6" s="35" t="s">
        <v>36</v>
      </c>
      <c r="AH6" s="35" t="s">
        <v>36</v>
      </c>
      <c r="AI6" s="35" t="s">
        <v>36</v>
      </c>
      <c r="AJ6" s="36" t="s">
        <v>36</v>
      </c>
      <c r="AK6" s="37" t="s">
        <v>36</v>
      </c>
      <c r="AL6" s="35" t="s">
        <v>36</v>
      </c>
      <c r="AM6" s="35" t="s">
        <v>36</v>
      </c>
      <c r="AN6" s="35" t="s">
        <v>36</v>
      </c>
      <c r="AO6" s="38" t="s">
        <v>36</v>
      </c>
      <c r="AP6" s="22">
        <v>1</v>
      </c>
      <c r="AQ6" s="23">
        <v>2</v>
      </c>
      <c r="AR6" s="23">
        <v>1</v>
      </c>
      <c r="AS6" s="23">
        <v>1</v>
      </c>
      <c r="AT6" s="24">
        <v>1</v>
      </c>
    </row>
    <row r="19" ht="12.75">
      <c r="E19" s="3" t="s">
        <v>76</v>
      </c>
    </row>
  </sheetData>
  <mergeCells count="8">
    <mergeCell ref="B1:D2"/>
    <mergeCell ref="AE2:AJ2"/>
    <mergeCell ref="AK2:AO2"/>
    <mergeCell ref="AP2:AT2"/>
    <mergeCell ref="G2:L2"/>
    <mergeCell ref="M2:R2"/>
    <mergeCell ref="S2:X2"/>
    <mergeCell ref="Y2:A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8.00390625" style="0" customWidth="1"/>
    <col min="3" max="3" width="14.8515625" style="0" customWidth="1"/>
    <col min="7" max="7" width="14.00390625" style="0" customWidth="1"/>
    <col min="11" max="11" width="13.140625" style="0" customWidth="1"/>
  </cols>
  <sheetData>
    <row r="1" spans="2:12" s="133" customFormat="1" ht="12.75">
      <c r="B1" s="136" t="s">
        <v>231</v>
      </c>
      <c r="C1" s="136"/>
      <c r="D1" s="136"/>
      <c r="F1" s="136" t="s">
        <v>234</v>
      </c>
      <c r="G1" s="136"/>
      <c r="H1" s="136"/>
      <c r="J1" s="136" t="s">
        <v>235</v>
      </c>
      <c r="K1" s="136"/>
      <c r="L1" s="136"/>
    </row>
    <row r="2" spans="2:15" s="135" customFormat="1" ht="12.75">
      <c r="B2" s="135" t="s">
        <v>230</v>
      </c>
      <c r="C2" s="135" t="s">
        <v>232</v>
      </c>
      <c r="D2" s="135" t="s">
        <v>233</v>
      </c>
      <c r="F2" s="135" t="s">
        <v>230</v>
      </c>
      <c r="G2" s="135" t="s">
        <v>232</v>
      </c>
      <c r="H2" s="135" t="s">
        <v>233</v>
      </c>
      <c r="J2" s="135" t="s">
        <v>226</v>
      </c>
      <c r="K2" s="135" t="s">
        <v>227</v>
      </c>
      <c r="L2" s="135" t="s">
        <v>228</v>
      </c>
      <c r="O2" s="135" t="s">
        <v>229</v>
      </c>
    </row>
    <row r="3" spans="1:15" ht="12.75">
      <c r="A3" t="s">
        <v>236</v>
      </c>
      <c r="B3">
        <v>1</v>
      </c>
      <c r="C3">
        <v>1</v>
      </c>
      <c r="D3" s="133">
        <f>AVERAGE(B3:C3)</f>
        <v>1</v>
      </c>
      <c r="F3">
        <v>1</v>
      </c>
      <c r="G3">
        <v>1</v>
      </c>
      <c r="H3" s="133">
        <f>AVERAGE(F3:G3)</f>
        <v>1</v>
      </c>
      <c r="J3">
        <v>4</v>
      </c>
      <c r="K3">
        <v>4</v>
      </c>
      <c r="L3" s="134">
        <f>AVERAGE(J3:K3)</f>
        <v>4</v>
      </c>
      <c r="N3">
        <v>2</v>
      </c>
      <c r="O3">
        <v>1</v>
      </c>
    </row>
    <row r="4" spans="1:15" ht="12.75">
      <c r="A4" t="s">
        <v>237</v>
      </c>
      <c r="B4">
        <v>6</v>
      </c>
      <c r="C4">
        <v>6</v>
      </c>
      <c r="D4" s="134">
        <f>AVERAGE(B4:C4)</f>
        <v>6</v>
      </c>
      <c r="F4">
        <v>2</v>
      </c>
      <c r="G4">
        <v>2</v>
      </c>
      <c r="H4" s="133">
        <f>AVERAGE(F4:G4)</f>
        <v>2</v>
      </c>
      <c r="J4">
        <v>1</v>
      </c>
      <c r="K4">
        <v>1</v>
      </c>
      <c r="L4" s="133">
        <f>AVERAGE(J4:K4)</f>
        <v>1</v>
      </c>
      <c r="N4">
        <v>3</v>
      </c>
      <c r="O4">
        <v>2</v>
      </c>
    </row>
    <row r="5" spans="1:15" ht="12.75">
      <c r="A5" t="s">
        <v>238</v>
      </c>
      <c r="B5">
        <v>4</v>
      </c>
      <c r="C5">
        <v>2</v>
      </c>
      <c r="D5" s="133">
        <f>AVERAGE(B5:C5)</f>
        <v>3</v>
      </c>
      <c r="F5">
        <v>4</v>
      </c>
      <c r="G5">
        <v>3</v>
      </c>
      <c r="H5" s="134">
        <f>AVERAGE(F5:G5)</f>
        <v>3.5</v>
      </c>
      <c r="J5">
        <v>2</v>
      </c>
      <c r="K5">
        <v>2</v>
      </c>
      <c r="L5" s="133">
        <f>AVERAGE(J5:K5)</f>
        <v>2</v>
      </c>
      <c r="N5">
        <v>5</v>
      </c>
      <c r="O5">
        <v>3</v>
      </c>
    </row>
    <row r="6" spans="1:15" ht="12.75">
      <c r="A6" t="s">
        <v>94</v>
      </c>
      <c r="B6">
        <v>3</v>
      </c>
      <c r="C6">
        <v>4</v>
      </c>
      <c r="D6" s="134">
        <f>AVERAGE(B6:C6)</f>
        <v>3.5</v>
      </c>
      <c r="F6">
        <v>3</v>
      </c>
      <c r="G6">
        <v>4</v>
      </c>
      <c r="H6" s="133">
        <f>AVERAGE(F6:G6)</f>
        <v>3.5</v>
      </c>
      <c r="J6">
        <v>3</v>
      </c>
      <c r="K6">
        <v>3</v>
      </c>
      <c r="L6" s="133">
        <f>AVERAGE(J6:K6)</f>
        <v>3</v>
      </c>
      <c r="N6">
        <v>6.5</v>
      </c>
      <c r="O6">
        <v>4</v>
      </c>
    </row>
    <row r="7" spans="1:15" ht="12.75">
      <c r="A7" t="s">
        <v>239</v>
      </c>
      <c r="B7">
        <v>2</v>
      </c>
      <c r="C7">
        <v>3</v>
      </c>
      <c r="D7" s="133">
        <f>AVERAGE(B7:C7)</f>
        <v>2.5</v>
      </c>
      <c r="F7">
        <v>7</v>
      </c>
      <c r="G7">
        <v>7</v>
      </c>
      <c r="H7" s="134">
        <f>AVERAGE(F7:G7)</f>
        <v>7</v>
      </c>
      <c r="J7">
        <v>5</v>
      </c>
      <c r="K7">
        <v>5</v>
      </c>
      <c r="L7" s="133">
        <f>AVERAGE(J7:K7)</f>
        <v>5</v>
      </c>
      <c r="N7">
        <v>7.5</v>
      </c>
      <c r="O7">
        <v>5</v>
      </c>
    </row>
    <row r="8" spans="1:15" ht="12.75">
      <c r="A8" t="s">
        <v>240</v>
      </c>
      <c r="B8">
        <v>5</v>
      </c>
      <c r="C8">
        <v>5</v>
      </c>
      <c r="D8" s="133">
        <f>AVERAGE(B8:C8)</f>
        <v>5</v>
      </c>
      <c r="F8">
        <v>5</v>
      </c>
      <c r="G8">
        <v>5</v>
      </c>
      <c r="H8" s="133">
        <f>AVERAGE(F8:G8)</f>
        <v>5</v>
      </c>
      <c r="J8">
        <v>6</v>
      </c>
      <c r="K8">
        <v>6</v>
      </c>
      <c r="L8" s="134">
        <f>AVERAGE(J8:K8)</f>
        <v>6</v>
      </c>
      <c r="N8">
        <v>10</v>
      </c>
      <c r="O8">
        <v>6</v>
      </c>
    </row>
    <row r="9" spans="1:15" ht="12.75">
      <c r="A9" t="s">
        <v>241</v>
      </c>
      <c r="B9">
        <v>6</v>
      </c>
      <c r="C9">
        <v>6</v>
      </c>
      <c r="D9" s="133">
        <f>AVERAGE(B9:C9)</f>
        <v>6</v>
      </c>
      <c r="F9">
        <v>6</v>
      </c>
      <c r="G9">
        <v>6</v>
      </c>
      <c r="H9" s="133">
        <f>AVERAGE(F9:G9)</f>
        <v>6</v>
      </c>
      <c r="J9">
        <v>7</v>
      </c>
      <c r="K9">
        <v>7</v>
      </c>
      <c r="L9" s="134">
        <f>AVERAGE(J9:K9)</f>
        <v>7</v>
      </c>
      <c r="N9">
        <v>12</v>
      </c>
      <c r="O9">
        <v>7</v>
      </c>
    </row>
  </sheetData>
  <mergeCells count="3">
    <mergeCell ref="B1:D1"/>
    <mergeCell ref="F1:H1"/>
    <mergeCell ref="J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"/>
  <sheetViews>
    <sheetView workbookViewId="0" topLeftCell="A1">
      <selection activeCell="B1" sqref="B1:D2"/>
    </sheetView>
  </sheetViews>
  <sheetFormatPr defaultColWidth="9.140625" defaultRowHeight="12.75"/>
  <cols>
    <col min="1" max="1" width="11.28125" style="0" bestFit="1" customWidth="1"/>
    <col min="2" max="2" width="15.57421875" style="0" bestFit="1" customWidth="1"/>
    <col min="3" max="3" width="14.28125" style="0" bestFit="1" customWidth="1"/>
    <col min="4" max="4" width="6.421875" style="0" bestFit="1" customWidth="1"/>
    <col min="5" max="5" width="9.8515625" style="0" bestFit="1" customWidth="1"/>
  </cols>
  <sheetData>
    <row r="1" spans="2:4" ht="13.5" thickBot="1">
      <c r="B1" s="109" t="s">
        <v>216</v>
      </c>
      <c r="C1" s="110"/>
      <c r="D1" s="111"/>
    </row>
    <row r="2" spans="2:45" ht="13.5" thickBot="1">
      <c r="B2" s="112"/>
      <c r="C2" s="113"/>
      <c r="D2" s="114"/>
      <c r="E2" s="25" t="s">
        <v>71</v>
      </c>
      <c r="F2" s="118" t="s">
        <v>72</v>
      </c>
      <c r="G2" s="119"/>
      <c r="H2" s="119"/>
      <c r="I2" s="119"/>
      <c r="J2" s="119"/>
      <c r="K2" s="120"/>
      <c r="L2" s="118" t="s">
        <v>68</v>
      </c>
      <c r="M2" s="119"/>
      <c r="N2" s="119"/>
      <c r="O2" s="119"/>
      <c r="P2" s="119"/>
      <c r="Q2" s="120"/>
      <c r="R2" s="118" t="s">
        <v>73</v>
      </c>
      <c r="S2" s="119"/>
      <c r="T2" s="119"/>
      <c r="U2" s="119"/>
      <c r="V2" s="119"/>
      <c r="W2" s="120"/>
      <c r="X2" s="118" t="s">
        <v>70</v>
      </c>
      <c r="Y2" s="119"/>
      <c r="Z2" s="119"/>
      <c r="AA2" s="119"/>
      <c r="AB2" s="119"/>
      <c r="AC2" s="120"/>
      <c r="AD2" s="118" t="s">
        <v>74</v>
      </c>
      <c r="AE2" s="119"/>
      <c r="AF2" s="119"/>
      <c r="AG2" s="119"/>
      <c r="AH2" s="119"/>
      <c r="AI2" s="120"/>
      <c r="AJ2" s="118" t="s">
        <v>75</v>
      </c>
      <c r="AK2" s="119"/>
      <c r="AL2" s="119"/>
      <c r="AM2" s="119"/>
      <c r="AN2" s="120"/>
      <c r="AO2" s="118" t="s">
        <v>71</v>
      </c>
      <c r="AP2" s="119"/>
      <c r="AQ2" s="119"/>
      <c r="AR2" s="119"/>
      <c r="AS2" s="120"/>
    </row>
    <row r="3" spans="1:45" ht="16.5" thickBot="1">
      <c r="A3" s="1" t="s">
        <v>0</v>
      </c>
      <c r="B3" s="1" t="s">
        <v>1</v>
      </c>
      <c r="C3" s="1" t="s">
        <v>2</v>
      </c>
      <c r="D3" s="1" t="s">
        <v>3</v>
      </c>
      <c r="E3" s="46" t="s">
        <v>4</v>
      </c>
      <c r="F3" s="41" t="s">
        <v>4</v>
      </c>
      <c r="G3" s="42" t="s">
        <v>7</v>
      </c>
      <c r="H3" s="42" t="s">
        <v>8</v>
      </c>
      <c r="I3" s="42" t="s">
        <v>9</v>
      </c>
      <c r="J3" s="42" t="s">
        <v>10</v>
      </c>
      <c r="K3" s="43" t="s">
        <v>11</v>
      </c>
      <c r="L3" s="44" t="s">
        <v>4</v>
      </c>
      <c r="M3" s="42" t="s">
        <v>7</v>
      </c>
      <c r="N3" s="42" t="s">
        <v>8</v>
      </c>
      <c r="O3" s="42" t="s">
        <v>9</v>
      </c>
      <c r="P3" s="42" t="s">
        <v>10</v>
      </c>
      <c r="Q3" s="43" t="s">
        <v>11</v>
      </c>
      <c r="R3" s="44" t="s">
        <v>4</v>
      </c>
      <c r="S3" s="42" t="s">
        <v>7</v>
      </c>
      <c r="T3" s="42" t="s">
        <v>8</v>
      </c>
      <c r="U3" s="42" t="s">
        <v>9</v>
      </c>
      <c r="V3" s="42" t="s">
        <v>10</v>
      </c>
      <c r="W3" s="43" t="s">
        <v>11</v>
      </c>
      <c r="X3" s="44" t="s">
        <v>4</v>
      </c>
      <c r="Y3" s="42" t="s">
        <v>7</v>
      </c>
      <c r="Z3" s="42" t="s">
        <v>8</v>
      </c>
      <c r="AA3" s="42" t="s">
        <v>9</v>
      </c>
      <c r="AB3" s="42" t="s">
        <v>10</v>
      </c>
      <c r="AC3" s="43" t="s">
        <v>11</v>
      </c>
      <c r="AD3" s="44" t="s">
        <v>4</v>
      </c>
      <c r="AE3" s="42" t="s">
        <v>7</v>
      </c>
      <c r="AF3" s="42" t="s">
        <v>8</v>
      </c>
      <c r="AG3" s="42" t="s">
        <v>9</v>
      </c>
      <c r="AH3" s="42" t="s">
        <v>10</v>
      </c>
      <c r="AI3" s="43" t="s">
        <v>11</v>
      </c>
      <c r="AJ3" s="44" t="s">
        <v>4</v>
      </c>
      <c r="AK3" s="42" t="s">
        <v>7</v>
      </c>
      <c r="AL3" s="42" t="s">
        <v>8</v>
      </c>
      <c r="AM3" s="42" t="s">
        <v>9</v>
      </c>
      <c r="AN3" s="43" t="s">
        <v>10</v>
      </c>
      <c r="AO3" s="44" t="s">
        <v>4</v>
      </c>
      <c r="AP3" s="42" t="s">
        <v>7</v>
      </c>
      <c r="AQ3" s="42" t="s">
        <v>8</v>
      </c>
      <c r="AR3" s="42" t="s">
        <v>9</v>
      </c>
      <c r="AS3" s="43" t="s">
        <v>10</v>
      </c>
    </row>
    <row r="4" spans="1:45" ht="12.75">
      <c r="A4" s="2">
        <v>1</v>
      </c>
      <c r="B4" s="2" t="s">
        <v>49</v>
      </c>
      <c r="C4" s="2" t="s">
        <v>50</v>
      </c>
      <c r="D4" s="5">
        <f>SUM(AO4:AS4,AD4:AI4,E4:W4)+1*6</f>
        <v>36</v>
      </c>
      <c r="E4" s="47">
        <v>1</v>
      </c>
      <c r="F4" s="7">
        <v>1</v>
      </c>
      <c r="G4" s="4">
        <v>1</v>
      </c>
      <c r="H4" s="4">
        <v>1</v>
      </c>
      <c r="I4" s="4">
        <v>1</v>
      </c>
      <c r="J4" s="4">
        <v>1</v>
      </c>
      <c r="K4" s="17">
        <v>1</v>
      </c>
      <c r="L4" s="7">
        <v>1</v>
      </c>
      <c r="M4" s="4">
        <v>1</v>
      </c>
      <c r="N4" s="4">
        <v>1</v>
      </c>
      <c r="O4" s="4">
        <v>1</v>
      </c>
      <c r="P4" s="4">
        <v>1</v>
      </c>
      <c r="Q4" s="17">
        <v>1</v>
      </c>
      <c r="R4" s="7">
        <v>1</v>
      </c>
      <c r="S4" s="4">
        <v>1</v>
      </c>
      <c r="T4" s="4">
        <v>1</v>
      </c>
      <c r="U4" s="4">
        <v>1</v>
      </c>
      <c r="V4" s="4">
        <v>1</v>
      </c>
      <c r="W4" s="17">
        <v>1</v>
      </c>
      <c r="X4" s="7" t="s">
        <v>20</v>
      </c>
      <c r="Y4" s="30" t="s">
        <v>20</v>
      </c>
      <c r="Z4" s="30" t="s">
        <v>20</v>
      </c>
      <c r="AA4" s="30" t="s">
        <v>20</v>
      </c>
      <c r="AB4" s="30" t="s">
        <v>20</v>
      </c>
      <c r="AC4" s="29" t="s">
        <v>20</v>
      </c>
      <c r="AD4" s="7">
        <v>1</v>
      </c>
      <c r="AE4" s="4">
        <v>1</v>
      </c>
      <c r="AF4" s="4">
        <v>1</v>
      </c>
      <c r="AG4" s="4">
        <v>1</v>
      </c>
      <c r="AH4" s="4">
        <v>1</v>
      </c>
      <c r="AI4" s="17">
        <v>1</v>
      </c>
      <c r="AJ4" s="51" t="s">
        <v>36</v>
      </c>
      <c r="AK4" s="32" t="s">
        <v>36</v>
      </c>
      <c r="AL4" s="32" t="s">
        <v>36</v>
      </c>
      <c r="AM4" s="32" t="s">
        <v>36</v>
      </c>
      <c r="AN4" s="31" t="s">
        <v>36</v>
      </c>
      <c r="AO4" s="7">
        <v>1</v>
      </c>
      <c r="AP4" s="4">
        <v>1</v>
      </c>
      <c r="AQ4" s="4">
        <v>1</v>
      </c>
      <c r="AR4" s="4">
        <v>1</v>
      </c>
      <c r="AS4" s="17">
        <v>1</v>
      </c>
    </row>
    <row r="5" spans="1:45" ht="12.75">
      <c r="A5" s="2">
        <v>2</v>
      </c>
      <c r="B5" s="2" t="s">
        <v>29</v>
      </c>
      <c r="C5" s="2" t="s">
        <v>30</v>
      </c>
      <c r="D5" s="34">
        <f>SUM(F5:H5,J5:N5,X5:AI5,AK5:AP5)+5*6</f>
        <v>74</v>
      </c>
      <c r="E5" s="56" t="s">
        <v>36</v>
      </c>
      <c r="F5" s="7">
        <v>2</v>
      </c>
      <c r="G5" s="4">
        <v>2</v>
      </c>
      <c r="H5" s="4">
        <v>2</v>
      </c>
      <c r="I5" s="4" t="s">
        <v>60</v>
      </c>
      <c r="J5" s="4">
        <v>2</v>
      </c>
      <c r="K5" s="17">
        <v>2</v>
      </c>
      <c r="L5" s="7">
        <v>2</v>
      </c>
      <c r="M5" s="4">
        <v>2</v>
      </c>
      <c r="N5" s="4">
        <v>2</v>
      </c>
      <c r="O5" s="4" t="s">
        <v>20</v>
      </c>
      <c r="P5" s="4" t="s">
        <v>20</v>
      </c>
      <c r="Q5" s="17" t="s">
        <v>20</v>
      </c>
      <c r="R5" s="51" t="s">
        <v>36</v>
      </c>
      <c r="S5" s="32" t="s">
        <v>36</v>
      </c>
      <c r="T5" s="32" t="s">
        <v>36</v>
      </c>
      <c r="U5" s="32" t="s">
        <v>36</v>
      </c>
      <c r="V5" s="32" t="s">
        <v>36</v>
      </c>
      <c r="W5" s="31" t="s">
        <v>36</v>
      </c>
      <c r="X5" s="7">
        <v>1</v>
      </c>
      <c r="Y5" s="4">
        <v>1</v>
      </c>
      <c r="Z5" s="4">
        <v>1</v>
      </c>
      <c r="AA5" s="4">
        <v>1</v>
      </c>
      <c r="AB5" s="4">
        <v>1</v>
      </c>
      <c r="AC5" s="17">
        <v>1</v>
      </c>
      <c r="AD5" s="7">
        <v>2</v>
      </c>
      <c r="AE5" s="4">
        <v>2</v>
      </c>
      <c r="AF5" s="4">
        <v>4</v>
      </c>
      <c r="AG5" s="4">
        <v>2</v>
      </c>
      <c r="AH5" s="4">
        <v>2</v>
      </c>
      <c r="AI5" s="17">
        <v>2</v>
      </c>
      <c r="AJ5" s="52" t="s">
        <v>34</v>
      </c>
      <c r="AK5" s="4">
        <v>1</v>
      </c>
      <c r="AL5" s="4">
        <v>1</v>
      </c>
      <c r="AM5" s="4">
        <v>1</v>
      </c>
      <c r="AN5" s="17">
        <v>1</v>
      </c>
      <c r="AO5" s="7">
        <v>2</v>
      </c>
      <c r="AP5" s="4">
        <v>2</v>
      </c>
      <c r="AQ5" s="30" t="s">
        <v>35</v>
      </c>
      <c r="AR5" s="30" t="s">
        <v>35</v>
      </c>
      <c r="AS5" s="29" t="s">
        <v>35</v>
      </c>
    </row>
    <row r="6" spans="1:45" ht="12.75">
      <c r="A6" s="2">
        <v>3</v>
      </c>
      <c r="B6" s="2" t="s">
        <v>18</v>
      </c>
      <c r="C6" s="2" t="s">
        <v>19</v>
      </c>
      <c r="D6" s="5">
        <f>SUM(E6:H6,J6:K6,N6,S6:AG6,AJ6:AK6,AM6:AS6)</f>
        <v>86</v>
      </c>
      <c r="E6" s="48">
        <v>4</v>
      </c>
      <c r="F6" s="7">
        <v>3</v>
      </c>
      <c r="G6" s="4">
        <v>3</v>
      </c>
      <c r="H6" s="4">
        <v>3</v>
      </c>
      <c r="I6" s="30" t="s">
        <v>60</v>
      </c>
      <c r="J6" s="4">
        <v>4</v>
      </c>
      <c r="K6" s="17">
        <v>4</v>
      </c>
      <c r="L6" s="52" t="s">
        <v>20</v>
      </c>
      <c r="M6" s="30" t="s">
        <v>20</v>
      </c>
      <c r="N6" s="4">
        <v>3</v>
      </c>
      <c r="O6" s="30" t="s">
        <v>20</v>
      </c>
      <c r="P6" s="30" t="s">
        <v>20</v>
      </c>
      <c r="Q6" s="29" t="s">
        <v>20</v>
      </c>
      <c r="R6" s="52" t="s">
        <v>20</v>
      </c>
      <c r="S6" s="4">
        <v>3</v>
      </c>
      <c r="T6" s="4">
        <v>3</v>
      </c>
      <c r="U6" s="4">
        <v>2</v>
      </c>
      <c r="V6" s="4">
        <v>3</v>
      </c>
      <c r="W6" s="17">
        <v>3</v>
      </c>
      <c r="X6" s="7">
        <v>2</v>
      </c>
      <c r="Y6" s="4">
        <v>2</v>
      </c>
      <c r="Z6" s="4">
        <v>2</v>
      </c>
      <c r="AA6" s="4">
        <v>2</v>
      </c>
      <c r="AB6" s="4">
        <v>2</v>
      </c>
      <c r="AC6" s="17">
        <v>2</v>
      </c>
      <c r="AD6" s="7">
        <v>3</v>
      </c>
      <c r="AE6" s="4">
        <v>3</v>
      </c>
      <c r="AF6" s="4">
        <v>3</v>
      </c>
      <c r="AG6" s="4">
        <v>3</v>
      </c>
      <c r="AH6" s="30">
        <v>4</v>
      </c>
      <c r="AI6" s="29">
        <v>4</v>
      </c>
      <c r="AJ6" s="7">
        <v>2</v>
      </c>
      <c r="AK6" s="4">
        <v>2</v>
      </c>
      <c r="AL6" s="30" t="s">
        <v>20</v>
      </c>
      <c r="AM6" s="4">
        <v>3</v>
      </c>
      <c r="AN6" s="17">
        <v>2</v>
      </c>
      <c r="AO6" s="7">
        <v>3</v>
      </c>
      <c r="AP6" s="4">
        <v>3</v>
      </c>
      <c r="AQ6" s="4">
        <v>3</v>
      </c>
      <c r="AR6" s="4">
        <v>3</v>
      </c>
      <c r="AS6" s="17">
        <v>3</v>
      </c>
    </row>
    <row r="7" spans="1:45" ht="12.75">
      <c r="A7" s="2">
        <v>4</v>
      </c>
      <c r="B7" s="2" t="s">
        <v>23</v>
      </c>
      <c r="C7" s="2" t="s">
        <v>24</v>
      </c>
      <c r="D7" s="5">
        <f>SUM(AL7:AS7,AD7:AJ7,V7:W7,R7:T7,E7)+10*6</f>
        <v>115</v>
      </c>
      <c r="E7" s="48">
        <v>3</v>
      </c>
      <c r="F7" s="8" t="s">
        <v>36</v>
      </c>
      <c r="G7" s="6" t="s">
        <v>36</v>
      </c>
      <c r="H7" s="6" t="s">
        <v>36</v>
      </c>
      <c r="I7" s="6" t="s">
        <v>36</v>
      </c>
      <c r="J7" s="6" t="s">
        <v>36</v>
      </c>
      <c r="K7" s="21" t="s">
        <v>36</v>
      </c>
      <c r="L7" s="8" t="s">
        <v>36</v>
      </c>
      <c r="M7" s="6" t="s">
        <v>36</v>
      </c>
      <c r="N7" s="6" t="s">
        <v>36</v>
      </c>
      <c r="O7" s="6" t="s">
        <v>36</v>
      </c>
      <c r="P7" s="32" t="s">
        <v>36</v>
      </c>
      <c r="Q7" s="31" t="s">
        <v>36</v>
      </c>
      <c r="R7" s="7">
        <v>2</v>
      </c>
      <c r="S7" s="4">
        <v>2</v>
      </c>
      <c r="T7" s="4">
        <v>2</v>
      </c>
      <c r="U7" s="30" t="s">
        <v>69</v>
      </c>
      <c r="V7" s="4">
        <v>2</v>
      </c>
      <c r="W7" s="17">
        <v>2</v>
      </c>
      <c r="X7" s="51" t="s">
        <v>36</v>
      </c>
      <c r="Y7" s="32" t="s">
        <v>36</v>
      </c>
      <c r="Z7" s="32" t="s">
        <v>36</v>
      </c>
      <c r="AA7" s="32" t="s">
        <v>36</v>
      </c>
      <c r="AB7" s="32" t="s">
        <v>36</v>
      </c>
      <c r="AC7" s="31" t="s">
        <v>36</v>
      </c>
      <c r="AD7" s="7">
        <v>4</v>
      </c>
      <c r="AE7" s="4">
        <v>4</v>
      </c>
      <c r="AF7" s="4">
        <v>2</v>
      </c>
      <c r="AG7" s="4">
        <v>4</v>
      </c>
      <c r="AH7" s="4">
        <v>3</v>
      </c>
      <c r="AI7" s="17">
        <v>3</v>
      </c>
      <c r="AJ7" s="7">
        <v>1</v>
      </c>
      <c r="AK7" s="30" t="s">
        <v>20</v>
      </c>
      <c r="AL7" s="4">
        <v>2</v>
      </c>
      <c r="AM7" s="4">
        <v>2</v>
      </c>
      <c r="AN7" s="17">
        <v>3</v>
      </c>
      <c r="AO7" s="7">
        <v>4</v>
      </c>
      <c r="AP7" s="4">
        <v>4</v>
      </c>
      <c r="AQ7" s="4">
        <v>2</v>
      </c>
      <c r="AR7" s="4">
        <v>2</v>
      </c>
      <c r="AS7" s="17">
        <v>2</v>
      </c>
    </row>
    <row r="8" spans="1:45" ht="13.5" thickBot="1">
      <c r="A8" s="2">
        <v>5</v>
      </c>
      <c r="B8" s="2" t="s">
        <v>55</v>
      </c>
      <c r="C8" s="2" t="s">
        <v>56</v>
      </c>
      <c r="D8" s="5">
        <f>SUM(J8:K8,E8)+28*6</f>
        <v>176</v>
      </c>
      <c r="E8" s="55">
        <v>2</v>
      </c>
      <c r="F8" s="45" t="s">
        <v>20</v>
      </c>
      <c r="G8" s="23" t="s">
        <v>20</v>
      </c>
      <c r="H8" s="23" t="s">
        <v>20</v>
      </c>
      <c r="I8" s="23" t="s">
        <v>20</v>
      </c>
      <c r="J8" s="23">
        <v>3</v>
      </c>
      <c r="K8" s="24">
        <v>3</v>
      </c>
      <c r="L8" s="50" t="s">
        <v>36</v>
      </c>
      <c r="M8" s="19" t="s">
        <v>36</v>
      </c>
      <c r="N8" s="19" t="s">
        <v>36</v>
      </c>
      <c r="O8" s="19" t="s">
        <v>36</v>
      </c>
      <c r="P8" s="19" t="s">
        <v>36</v>
      </c>
      <c r="Q8" s="20" t="s">
        <v>36</v>
      </c>
      <c r="R8" s="50" t="s">
        <v>36</v>
      </c>
      <c r="S8" s="19" t="s">
        <v>36</v>
      </c>
      <c r="T8" s="19" t="s">
        <v>36</v>
      </c>
      <c r="U8" s="19" t="s">
        <v>36</v>
      </c>
      <c r="V8" s="19" t="s">
        <v>36</v>
      </c>
      <c r="W8" s="20" t="s">
        <v>36</v>
      </c>
      <c r="X8" s="50" t="s">
        <v>36</v>
      </c>
      <c r="Y8" s="19" t="s">
        <v>36</v>
      </c>
      <c r="Z8" s="19" t="s">
        <v>36</v>
      </c>
      <c r="AA8" s="19" t="s">
        <v>36</v>
      </c>
      <c r="AB8" s="19" t="s">
        <v>36</v>
      </c>
      <c r="AC8" s="20" t="s">
        <v>36</v>
      </c>
      <c r="AD8" s="50" t="s">
        <v>36</v>
      </c>
      <c r="AE8" s="19" t="s">
        <v>36</v>
      </c>
      <c r="AF8" s="19" t="s">
        <v>36</v>
      </c>
      <c r="AG8" s="19" t="s">
        <v>36</v>
      </c>
      <c r="AH8" s="19" t="s">
        <v>36</v>
      </c>
      <c r="AI8" s="20" t="s">
        <v>36</v>
      </c>
      <c r="AJ8" s="54" t="s">
        <v>36</v>
      </c>
      <c r="AK8" s="35" t="s">
        <v>36</v>
      </c>
      <c r="AL8" s="35" t="s">
        <v>36</v>
      </c>
      <c r="AM8" s="35" t="s">
        <v>36</v>
      </c>
      <c r="AN8" s="36" t="s">
        <v>36</v>
      </c>
      <c r="AO8" s="54" t="s">
        <v>36</v>
      </c>
      <c r="AP8" s="35" t="s">
        <v>36</v>
      </c>
      <c r="AQ8" s="35" t="s">
        <v>36</v>
      </c>
      <c r="AR8" s="35" t="s">
        <v>36</v>
      </c>
      <c r="AS8" s="36" t="s">
        <v>36</v>
      </c>
    </row>
  </sheetData>
  <mergeCells count="8">
    <mergeCell ref="B1:D2"/>
    <mergeCell ref="AD2:AI2"/>
    <mergeCell ref="AJ2:AN2"/>
    <mergeCell ref="AO2:AS2"/>
    <mergeCell ref="F2:K2"/>
    <mergeCell ref="L2:Q2"/>
    <mergeCell ref="R2:W2"/>
    <mergeCell ref="X2:A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3"/>
  <sheetViews>
    <sheetView workbookViewId="0" topLeftCell="A1">
      <selection activeCell="B1" sqref="B1:D2"/>
    </sheetView>
  </sheetViews>
  <sheetFormatPr defaultColWidth="9.140625" defaultRowHeight="12.75"/>
  <cols>
    <col min="1" max="1" width="11.28125" style="0" bestFit="1" customWidth="1"/>
    <col min="2" max="2" width="16.140625" style="0" bestFit="1" customWidth="1"/>
    <col min="3" max="3" width="14.28125" style="0" bestFit="1" customWidth="1"/>
    <col min="4" max="4" width="6.421875" style="0" bestFit="1" customWidth="1"/>
    <col min="5" max="5" width="9.8515625" style="0" bestFit="1" customWidth="1"/>
  </cols>
  <sheetData>
    <row r="1" spans="2:4" ht="13.5" thickBot="1">
      <c r="B1" s="109" t="s">
        <v>217</v>
      </c>
      <c r="C1" s="110"/>
      <c r="D1" s="111"/>
    </row>
    <row r="2" spans="2:45" ht="13.5" thickBot="1">
      <c r="B2" s="112"/>
      <c r="C2" s="113"/>
      <c r="D2" s="114"/>
      <c r="E2" s="58" t="s">
        <v>71</v>
      </c>
      <c r="F2" s="118" t="s">
        <v>72</v>
      </c>
      <c r="G2" s="119"/>
      <c r="H2" s="119"/>
      <c r="I2" s="119"/>
      <c r="J2" s="119"/>
      <c r="K2" s="120"/>
      <c r="L2" s="118" t="s">
        <v>68</v>
      </c>
      <c r="M2" s="119"/>
      <c r="N2" s="119"/>
      <c r="O2" s="119"/>
      <c r="P2" s="119"/>
      <c r="Q2" s="120"/>
      <c r="R2" s="118" t="s">
        <v>73</v>
      </c>
      <c r="S2" s="119"/>
      <c r="T2" s="119"/>
      <c r="U2" s="119"/>
      <c r="V2" s="119"/>
      <c r="W2" s="120"/>
      <c r="X2" s="118" t="s">
        <v>70</v>
      </c>
      <c r="Y2" s="119"/>
      <c r="Z2" s="119"/>
      <c r="AA2" s="119"/>
      <c r="AB2" s="119"/>
      <c r="AC2" s="120"/>
      <c r="AD2" s="118" t="s">
        <v>74</v>
      </c>
      <c r="AE2" s="119"/>
      <c r="AF2" s="119"/>
      <c r="AG2" s="119"/>
      <c r="AH2" s="119"/>
      <c r="AI2" s="120"/>
      <c r="AJ2" s="118" t="s">
        <v>75</v>
      </c>
      <c r="AK2" s="119"/>
      <c r="AL2" s="119"/>
      <c r="AM2" s="119"/>
      <c r="AN2" s="120"/>
      <c r="AO2" s="118" t="s">
        <v>71</v>
      </c>
      <c r="AP2" s="119"/>
      <c r="AQ2" s="119"/>
      <c r="AR2" s="119"/>
      <c r="AS2" s="120"/>
    </row>
    <row r="3" spans="1:45" ht="15.75">
      <c r="A3" s="1" t="s">
        <v>0</v>
      </c>
      <c r="B3" s="1" t="s">
        <v>1</v>
      </c>
      <c r="C3" s="1" t="s">
        <v>2</v>
      </c>
      <c r="D3" s="39" t="s">
        <v>3</v>
      </c>
      <c r="E3" s="59" t="s">
        <v>4</v>
      </c>
      <c r="F3" s="44" t="s">
        <v>4</v>
      </c>
      <c r="G3" s="42" t="s">
        <v>7</v>
      </c>
      <c r="H3" s="42" t="s">
        <v>8</v>
      </c>
      <c r="I3" s="42" t="s">
        <v>9</v>
      </c>
      <c r="J3" s="42" t="s">
        <v>10</v>
      </c>
      <c r="K3" s="43" t="s">
        <v>11</v>
      </c>
      <c r="L3" s="44" t="s">
        <v>4</v>
      </c>
      <c r="M3" s="42" t="s">
        <v>7</v>
      </c>
      <c r="N3" s="42" t="s">
        <v>8</v>
      </c>
      <c r="O3" s="42" t="s">
        <v>9</v>
      </c>
      <c r="P3" s="42" t="s">
        <v>10</v>
      </c>
      <c r="Q3" s="43" t="s">
        <v>11</v>
      </c>
      <c r="R3" s="44" t="s">
        <v>4</v>
      </c>
      <c r="S3" s="42" t="s">
        <v>7</v>
      </c>
      <c r="T3" s="42" t="s">
        <v>8</v>
      </c>
      <c r="U3" s="42" t="s">
        <v>9</v>
      </c>
      <c r="V3" s="42" t="s">
        <v>10</v>
      </c>
      <c r="W3" s="43" t="s">
        <v>11</v>
      </c>
      <c r="X3" s="44" t="s">
        <v>4</v>
      </c>
      <c r="Y3" s="42" t="s">
        <v>7</v>
      </c>
      <c r="Z3" s="42" t="s">
        <v>8</v>
      </c>
      <c r="AA3" s="42" t="s">
        <v>9</v>
      </c>
      <c r="AB3" s="42" t="s">
        <v>10</v>
      </c>
      <c r="AC3" s="43" t="s">
        <v>11</v>
      </c>
      <c r="AD3" s="44" t="s">
        <v>4</v>
      </c>
      <c r="AE3" s="42" t="s">
        <v>7</v>
      </c>
      <c r="AF3" s="42" t="s">
        <v>8</v>
      </c>
      <c r="AG3" s="42" t="s">
        <v>9</v>
      </c>
      <c r="AH3" s="42" t="s">
        <v>10</v>
      </c>
      <c r="AI3" s="43" t="s">
        <v>11</v>
      </c>
      <c r="AJ3" s="44" t="s">
        <v>4</v>
      </c>
      <c r="AK3" s="42" t="s">
        <v>7</v>
      </c>
      <c r="AL3" s="42" t="s">
        <v>8</v>
      </c>
      <c r="AM3" s="42" t="s">
        <v>9</v>
      </c>
      <c r="AN3" s="43" t="s">
        <v>10</v>
      </c>
      <c r="AO3" s="44" t="s">
        <v>4</v>
      </c>
      <c r="AP3" s="42" t="s">
        <v>7</v>
      </c>
      <c r="AQ3" s="42" t="s">
        <v>8</v>
      </c>
      <c r="AR3" s="42" t="s">
        <v>9</v>
      </c>
      <c r="AS3" s="43" t="s">
        <v>10</v>
      </c>
    </row>
    <row r="4" spans="1:45" ht="12.75">
      <c r="A4" s="2">
        <v>1</v>
      </c>
      <c r="B4" s="2" t="s">
        <v>39</v>
      </c>
      <c r="C4" s="2" t="s">
        <v>40</v>
      </c>
      <c r="D4" s="5">
        <f>SUM(AO4:AR4,AF4:AH4,AD4,F4:AB4)</f>
        <v>31</v>
      </c>
      <c r="E4" s="60">
        <v>2</v>
      </c>
      <c r="F4" s="7">
        <v>1</v>
      </c>
      <c r="G4" s="4">
        <v>1</v>
      </c>
      <c r="H4" s="4">
        <v>1</v>
      </c>
      <c r="I4" s="4">
        <v>1</v>
      </c>
      <c r="J4" s="4">
        <v>1</v>
      </c>
      <c r="K4" s="17">
        <v>1</v>
      </c>
      <c r="L4" s="7">
        <v>1</v>
      </c>
      <c r="M4" s="4">
        <v>1</v>
      </c>
      <c r="N4" s="4">
        <v>1</v>
      </c>
      <c r="O4" s="4">
        <v>1</v>
      </c>
      <c r="P4" s="4">
        <v>1</v>
      </c>
      <c r="Q4" s="17">
        <v>1</v>
      </c>
      <c r="R4" s="7">
        <v>1</v>
      </c>
      <c r="S4" s="4">
        <v>1</v>
      </c>
      <c r="T4" s="4">
        <v>1</v>
      </c>
      <c r="U4" s="4">
        <v>1</v>
      </c>
      <c r="V4" s="4">
        <v>1</v>
      </c>
      <c r="W4" s="17">
        <v>1</v>
      </c>
      <c r="X4" s="7">
        <v>1</v>
      </c>
      <c r="Y4" s="4">
        <v>1</v>
      </c>
      <c r="Z4" s="4">
        <v>1</v>
      </c>
      <c r="AA4" s="4">
        <v>1</v>
      </c>
      <c r="AB4" s="4">
        <v>1</v>
      </c>
      <c r="AC4" s="29">
        <v>2</v>
      </c>
      <c r="AD4" s="7">
        <v>1</v>
      </c>
      <c r="AE4" s="30">
        <v>3</v>
      </c>
      <c r="AF4" s="4">
        <v>1</v>
      </c>
      <c r="AG4" s="4">
        <v>1</v>
      </c>
      <c r="AH4" s="4">
        <v>1</v>
      </c>
      <c r="AI4" s="29">
        <v>2</v>
      </c>
      <c r="AJ4" s="52">
        <v>1.1</v>
      </c>
      <c r="AK4" s="30">
        <v>1.1</v>
      </c>
      <c r="AL4" s="30">
        <v>1.1</v>
      </c>
      <c r="AM4" s="30">
        <v>1.1</v>
      </c>
      <c r="AN4" s="29">
        <v>1.1</v>
      </c>
      <c r="AO4" s="7">
        <v>1</v>
      </c>
      <c r="AP4" s="4">
        <v>1</v>
      </c>
      <c r="AQ4" s="4">
        <v>1</v>
      </c>
      <c r="AR4" s="4">
        <v>1</v>
      </c>
      <c r="AS4" s="29">
        <v>1</v>
      </c>
    </row>
    <row r="5" spans="1:45" ht="12.75">
      <c r="A5" s="2">
        <v>2</v>
      </c>
      <c r="B5" s="2" t="s">
        <v>37</v>
      </c>
      <c r="C5" s="2" t="s">
        <v>38</v>
      </c>
      <c r="D5" s="5">
        <f>SUM(E5:I5,L5:Y5,AE5:AN5,AP5,AS5)</f>
        <v>85.00000000000003</v>
      </c>
      <c r="E5" s="11">
        <v>1</v>
      </c>
      <c r="F5" s="7">
        <v>2</v>
      </c>
      <c r="G5" s="4">
        <v>3</v>
      </c>
      <c r="H5" s="4">
        <v>2</v>
      </c>
      <c r="I5" s="4">
        <v>2</v>
      </c>
      <c r="J5" s="30" t="s">
        <v>20</v>
      </c>
      <c r="K5" s="29" t="s">
        <v>20</v>
      </c>
      <c r="L5" s="7">
        <v>2</v>
      </c>
      <c r="M5" s="4">
        <v>2</v>
      </c>
      <c r="N5" s="4">
        <v>3</v>
      </c>
      <c r="O5" s="4">
        <v>2</v>
      </c>
      <c r="P5" s="4">
        <v>2</v>
      </c>
      <c r="Q5" s="17">
        <v>3</v>
      </c>
      <c r="R5" s="7">
        <v>4</v>
      </c>
      <c r="S5" s="4">
        <v>4</v>
      </c>
      <c r="T5" s="4">
        <v>2</v>
      </c>
      <c r="U5" s="4">
        <v>3</v>
      </c>
      <c r="V5" s="4">
        <v>4</v>
      </c>
      <c r="W5" s="17">
        <v>4</v>
      </c>
      <c r="X5" s="7">
        <v>3</v>
      </c>
      <c r="Y5" s="4">
        <v>2</v>
      </c>
      <c r="Z5" s="30">
        <v>5</v>
      </c>
      <c r="AA5" s="30">
        <v>5</v>
      </c>
      <c r="AB5" s="30">
        <v>5</v>
      </c>
      <c r="AC5" s="29">
        <v>4</v>
      </c>
      <c r="AD5" s="52">
        <v>4</v>
      </c>
      <c r="AE5" s="4">
        <v>2</v>
      </c>
      <c r="AF5" s="4">
        <v>3</v>
      </c>
      <c r="AG5" s="4">
        <v>2</v>
      </c>
      <c r="AH5" s="4">
        <v>2</v>
      </c>
      <c r="AI5" s="17">
        <v>3</v>
      </c>
      <c r="AJ5" s="7">
        <v>3.4</v>
      </c>
      <c r="AK5" s="4">
        <v>3.4</v>
      </c>
      <c r="AL5" s="4">
        <v>3.4</v>
      </c>
      <c r="AM5" s="4">
        <v>3.4</v>
      </c>
      <c r="AN5" s="17">
        <v>3.4</v>
      </c>
      <c r="AO5" s="52">
        <v>4</v>
      </c>
      <c r="AP5" s="4">
        <v>3</v>
      </c>
      <c r="AQ5" s="30">
        <v>4</v>
      </c>
      <c r="AR5" s="30">
        <v>4</v>
      </c>
      <c r="AS5" s="17">
        <v>3</v>
      </c>
    </row>
    <row r="6" spans="1:45" ht="12.75">
      <c r="A6" s="2">
        <v>3</v>
      </c>
      <c r="B6" s="2" t="s">
        <v>57</v>
      </c>
      <c r="C6" s="2" t="s">
        <v>17</v>
      </c>
      <c r="D6" s="5">
        <f>SUM(AQ6:AS6,AJ6:AO6,N6:AC6,G6:K6,F6)</f>
        <v>93</v>
      </c>
      <c r="E6" s="60" t="s">
        <v>20</v>
      </c>
      <c r="F6" s="7">
        <v>3</v>
      </c>
      <c r="G6" s="4">
        <v>2</v>
      </c>
      <c r="H6" s="4">
        <v>3</v>
      </c>
      <c r="I6" s="4">
        <v>3</v>
      </c>
      <c r="J6" s="4">
        <v>3</v>
      </c>
      <c r="K6" s="17">
        <v>2</v>
      </c>
      <c r="L6" s="52" t="s">
        <v>20</v>
      </c>
      <c r="M6" s="30" t="s">
        <v>20</v>
      </c>
      <c r="N6" s="4">
        <v>2</v>
      </c>
      <c r="O6" s="4">
        <v>3</v>
      </c>
      <c r="P6" s="4">
        <v>4</v>
      </c>
      <c r="Q6" s="17">
        <v>4</v>
      </c>
      <c r="R6" s="7">
        <v>5</v>
      </c>
      <c r="S6" s="4">
        <v>3</v>
      </c>
      <c r="T6" s="4">
        <v>4</v>
      </c>
      <c r="U6" s="4">
        <v>4</v>
      </c>
      <c r="V6" s="4">
        <v>2</v>
      </c>
      <c r="W6" s="17">
        <v>3</v>
      </c>
      <c r="X6" s="7">
        <v>4</v>
      </c>
      <c r="Y6" s="4">
        <v>3</v>
      </c>
      <c r="Z6" s="4">
        <v>6</v>
      </c>
      <c r="AA6" s="4">
        <v>2</v>
      </c>
      <c r="AB6" s="4">
        <v>2</v>
      </c>
      <c r="AC6" s="17">
        <v>3</v>
      </c>
      <c r="AD6" s="51"/>
      <c r="AE6" s="32"/>
      <c r="AF6" s="32"/>
      <c r="AG6" s="32"/>
      <c r="AH6" s="32"/>
      <c r="AI6" s="31"/>
      <c r="AJ6" s="7">
        <v>1</v>
      </c>
      <c r="AK6" s="4">
        <v>2</v>
      </c>
      <c r="AL6" s="4">
        <v>1</v>
      </c>
      <c r="AM6" s="4">
        <v>2</v>
      </c>
      <c r="AN6" s="17">
        <v>2</v>
      </c>
      <c r="AO6" s="7">
        <v>5</v>
      </c>
      <c r="AP6" s="30">
        <v>6</v>
      </c>
      <c r="AQ6" s="4">
        <v>3</v>
      </c>
      <c r="AR6" s="4">
        <v>3</v>
      </c>
      <c r="AS6" s="17">
        <v>4</v>
      </c>
    </row>
    <row r="7" spans="1:45" ht="12.75">
      <c r="A7" s="2">
        <v>4</v>
      </c>
      <c r="B7" s="2" t="s">
        <v>41</v>
      </c>
      <c r="C7" s="2" t="s">
        <v>42</v>
      </c>
      <c r="D7" s="5">
        <f>SUM(AJ7:AO7,U7:AG7,P7:S7,J7:M7,E7:H7)</f>
        <v>95</v>
      </c>
      <c r="E7" s="11">
        <v>3</v>
      </c>
      <c r="F7" s="7">
        <v>4</v>
      </c>
      <c r="G7" s="4">
        <v>4</v>
      </c>
      <c r="H7" s="4">
        <v>4</v>
      </c>
      <c r="I7" s="30">
        <v>5</v>
      </c>
      <c r="J7" s="4">
        <v>2</v>
      </c>
      <c r="K7" s="17">
        <v>4</v>
      </c>
      <c r="L7" s="7">
        <v>3</v>
      </c>
      <c r="M7" s="4">
        <v>4</v>
      </c>
      <c r="N7" s="30">
        <v>5</v>
      </c>
      <c r="O7" s="30" t="s">
        <v>20</v>
      </c>
      <c r="P7" s="4">
        <v>3</v>
      </c>
      <c r="Q7" s="17">
        <v>2</v>
      </c>
      <c r="R7" s="7">
        <v>2</v>
      </c>
      <c r="S7" s="4">
        <v>2</v>
      </c>
      <c r="T7" s="30">
        <v>5</v>
      </c>
      <c r="U7" s="4">
        <v>2</v>
      </c>
      <c r="V7" s="4">
        <v>3</v>
      </c>
      <c r="W7" s="17">
        <v>2</v>
      </c>
      <c r="X7" s="7">
        <v>2</v>
      </c>
      <c r="Y7" s="4">
        <v>4</v>
      </c>
      <c r="Z7" s="4">
        <v>4</v>
      </c>
      <c r="AA7" s="4">
        <v>3</v>
      </c>
      <c r="AB7" s="4">
        <v>4</v>
      </c>
      <c r="AC7" s="17">
        <v>1</v>
      </c>
      <c r="AD7" s="7">
        <v>2</v>
      </c>
      <c r="AE7" s="4">
        <v>4</v>
      </c>
      <c r="AF7" s="4">
        <v>2</v>
      </c>
      <c r="AG7" s="4">
        <v>4</v>
      </c>
      <c r="AH7" s="30">
        <v>4</v>
      </c>
      <c r="AI7" s="29">
        <v>4</v>
      </c>
      <c r="AJ7" s="7">
        <v>3.6</v>
      </c>
      <c r="AK7" s="4">
        <v>3.6</v>
      </c>
      <c r="AL7" s="4">
        <v>3.6</v>
      </c>
      <c r="AM7" s="4">
        <v>3.6</v>
      </c>
      <c r="AN7" s="17">
        <v>3.6</v>
      </c>
      <c r="AO7" s="7">
        <v>3</v>
      </c>
      <c r="AP7" s="30">
        <v>5</v>
      </c>
      <c r="AQ7" s="30">
        <v>5</v>
      </c>
      <c r="AR7" s="30">
        <v>6</v>
      </c>
      <c r="AS7" s="29">
        <v>5</v>
      </c>
    </row>
    <row r="8" spans="1:45" ht="12.75">
      <c r="A8" s="2">
        <v>5</v>
      </c>
      <c r="B8" s="2" t="s">
        <v>25</v>
      </c>
      <c r="C8" s="2" t="s">
        <v>26</v>
      </c>
      <c r="D8" s="5">
        <f>SUM(AK8:AS8,Z8:AI8,W8,U8,R8,J8:P8,G8,E8)</f>
        <v>99</v>
      </c>
      <c r="E8" s="11">
        <v>4</v>
      </c>
      <c r="F8" s="52">
        <v>8</v>
      </c>
      <c r="G8" s="4">
        <v>5</v>
      </c>
      <c r="H8" s="30">
        <v>7</v>
      </c>
      <c r="I8" s="30" t="s">
        <v>20</v>
      </c>
      <c r="J8" s="4">
        <v>4</v>
      </c>
      <c r="K8" s="17">
        <v>3</v>
      </c>
      <c r="L8" s="7">
        <v>4</v>
      </c>
      <c r="M8" s="4">
        <v>3</v>
      </c>
      <c r="N8" s="4">
        <v>4</v>
      </c>
      <c r="O8" s="4">
        <v>5</v>
      </c>
      <c r="P8" s="4">
        <v>6</v>
      </c>
      <c r="Q8" s="29" t="s">
        <v>20</v>
      </c>
      <c r="R8" s="7">
        <v>6</v>
      </c>
      <c r="S8" s="30" t="s">
        <v>20</v>
      </c>
      <c r="T8" s="30" t="s">
        <v>20</v>
      </c>
      <c r="U8" s="4">
        <v>5</v>
      </c>
      <c r="V8" s="30">
        <v>6</v>
      </c>
      <c r="W8" s="17">
        <v>5</v>
      </c>
      <c r="X8" s="52" t="s">
        <v>34</v>
      </c>
      <c r="Y8" s="30">
        <v>6</v>
      </c>
      <c r="Z8" s="4">
        <v>3</v>
      </c>
      <c r="AA8" s="4">
        <v>4</v>
      </c>
      <c r="AB8" s="4">
        <v>3</v>
      </c>
      <c r="AC8" s="17">
        <v>5</v>
      </c>
      <c r="AD8" s="7">
        <v>3</v>
      </c>
      <c r="AE8" s="4">
        <v>1</v>
      </c>
      <c r="AF8" s="4">
        <v>4</v>
      </c>
      <c r="AG8" s="4">
        <v>3</v>
      </c>
      <c r="AH8" s="4">
        <v>3</v>
      </c>
      <c r="AI8" s="17">
        <v>1</v>
      </c>
      <c r="AJ8" s="52" t="s">
        <v>20</v>
      </c>
      <c r="AK8" s="4">
        <v>1</v>
      </c>
      <c r="AL8" s="4">
        <v>2</v>
      </c>
      <c r="AM8" s="4">
        <v>1</v>
      </c>
      <c r="AN8" s="17">
        <v>1</v>
      </c>
      <c r="AO8" s="7">
        <v>2</v>
      </c>
      <c r="AP8" s="4">
        <v>2</v>
      </c>
      <c r="AQ8" s="4">
        <v>2</v>
      </c>
      <c r="AR8" s="4">
        <v>2</v>
      </c>
      <c r="AS8" s="17">
        <v>2</v>
      </c>
    </row>
    <row r="9" spans="1:45" ht="12.75">
      <c r="A9" s="2">
        <v>6</v>
      </c>
      <c r="B9" s="2" t="s">
        <v>65</v>
      </c>
      <c r="C9" s="2" t="s">
        <v>66</v>
      </c>
      <c r="D9" s="5">
        <f>SUM(F9:I9,M9:AA9,AC9)+10*11</f>
        <v>220</v>
      </c>
      <c r="E9" s="61" t="s">
        <v>36</v>
      </c>
      <c r="F9" s="7">
        <v>6</v>
      </c>
      <c r="G9" s="4">
        <v>6</v>
      </c>
      <c r="H9" s="4">
        <v>5</v>
      </c>
      <c r="I9" s="4">
        <v>4</v>
      </c>
      <c r="J9" s="4" t="s">
        <v>20</v>
      </c>
      <c r="K9" s="17" t="s">
        <v>20</v>
      </c>
      <c r="L9" s="7" t="s">
        <v>20</v>
      </c>
      <c r="M9" s="4">
        <v>5</v>
      </c>
      <c r="N9" s="4">
        <v>6</v>
      </c>
      <c r="O9" s="4">
        <v>4</v>
      </c>
      <c r="P9" s="4">
        <v>5</v>
      </c>
      <c r="Q9" s="17">
        <v>5</v>
      </c>
      <c r="R9" s="7">
        <v>3</v>
      </c>
      <c r="S9" s="4">
        <v>5</v>
      </c>
      <c r="T9" s="4">
        <v>3</v>
      </c>
      <c r="U9" s="4">
        <v>6</v>
      </c>
      <c r="V9" s="4">
        <v>5</v>
      </c>
      <c r="W9" s="17">
        <v>6</v>
      </c>
      <c r="X9" s="7">
        <v>7</v>
      </c>
      <c r="Y9" s="4">
        <v>7</v>
      </c>
      <c r="Z9" s="4">
        <v>8</v>
      </c>
      <c r="AA9" s="4">
        <v>8</v>
      </c>
      <c r="AB9" s="4" t="s">
        <v>20</v>
      </c>
      <c r="AC9" s="17">
        <v>6</v>
      </c>
      <c r="AD9" s="8" t="s">
        <v>36</v>
      </c>
      <c r="AE9" s="6" t="s">
        <v>36</v>
      </c>
      <c r="AF9" s="6" t="s">
        <v>36</v>
      </c>
      <c r="AG9" s="6" t="s">
        <v>36</v>
      </c>
      <c r="AH9" s="6" t="s">
        <v>36</v>
      </c>
      <c r="AI9" s="21" t="s">
        <v>36</v>
      </c>
      <c r="AJ9" s="51" t="s">
        <v>36</v>
      </c>
      <c r="AK9" s="32" t="s">
        <v>36</v>
      </c>
      <c r="AL9" s="32" t="s">
        <v>36</v>
      </c>
      <c r="AM9" s="32" t="s">
        <v>36</v>
      </c>
      <c r="AN9" s="31" t="s">
        <v>36</v>
      </c>
      <c r="AO9" s="51" t="s">
        <v>36</v>
      </c>
      <c r="AP9" s="32" t="s">
        <v>36</v>
      </c>
      <c r="AQ9" s="32" t="s">
        <v>36</v>
      </c>
      <c r="AR9" s="32" t="s">
        <v>36</v>
      </c>
      <c r="AS9" s="31" t="s">
        <v>36</v>
      </c>
    </row>
    <row r="10" spans="1:45" ht="12.75">
      <c r="A10" s="2">
        <v>7</v>
      </c>
      <c r="B10" s="2" t="s">
        <v>63</v>
      </c>
      <c r="C10" s="2" t="s">
        <v>64</v>
      </c>
      <c r="D10" s="5">
        <f>SUM(F10:H10,X10:AB10)+23*10</f>
        <v>272</v>
      </c>
      <c r="E10" s="61" t="s">
        <v>36</v>
      </c>
      <c r="F10" s="7">
        <v>5</v>
      </c>
      <c r="G10" s="4">
        <v>7</v>
      </c>
      <c r="H10" s="4">
        <v>6</v>
      </c>
      <c r="I10" s="4" t="s">
        <v>20</v>
      </c>
      <c r="J10" s="4" t="s">
        <v>20</v>
      </c>
      <c r="K10" s="17" t="s">
        <v>20</v>
      </c>
      <c r="L10" s="8" t="s">
        <v>36</v>
      </c>
      <c r="M10" s="6" t="s">
        <v>36</v>
      </c>
      <c r="N10" s="6" t="s">
        <v>36</v>
      </c>
      <c r="O10" s="6" t="s">
        <v>36</v>
      </c>
      <c r="P10" s="6" t="s">
        <v>36</v>
      </c>
      <c r="Q10" s="21" t="s">
        <v>36</v>
      </c>
      <c r="R10" s="8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21" t="s">
        <v>36</v>
      </c>
      <c r="X10" s="7">
        <v>5</v>
      </c>
      <c r="Y10" s="4">
        <v>5</v>
      </c>
      <c r="Z10" s="4">
        <v>2</v>
      </c>
      <c r="AA10" s="4">
        <v>6</v>
      </c>
      <c r="AB10" s="4">
        <v>6</v>
      </c>
      <c r="AC10" s="17" t="s">
        <v>20</v>
      </c>
      <c r="AD10" s="8" t="s">
        <v>36</v>
      </c>
      <c r="AE10" s="6" t="s">
        <v>36</v>
      </c>
      <c r="AF10" s="6" t="s">
        <v>36</v>
      </c>
      <c r="AG10" s="6" t="s">
        <v>36</v>
      </c>
      <c r="AH10" s="6" t="s">
        <v>36</v>
      </c>
      <c r="AI10" s="21" t="s">
        <v>36</v>
      </c>
      <c r="AJ10" s="51" t="s">
        <v>36</v>
      </c>
      <c r="AK10" s="32" t="s">
        <v>36</v>
      </c>
      <c r="AL10" s="32" t="s">
        <v>36</v>
      </c>
      <c r="AM10" s="32" t="s">
        <v>36</v>
      </c>
      <c r="AN10" s="31" t="s">
        <v>36</v>
      </c>
      <c r="AO10" s="51" t="s">
        <v>36</v>
      </c>
      <c r="AP10" s="32" t="s">
        <v>36</v>
      </c>
      <c r="AQ10" s="32" t="s">
        <v>36</v>
      </c>
      <c r="AR10" s="32" t="s">
        <v>36</v>
      </c>
      <c r="AS10" s="31" t="s">
        <v>36</v>
      </c>
    </row>
    <row r="11" spans="1:45" ht="12.75">
      <c r="A11" s="2">
        <v>8</v>
      </c>
      <c r="B11" s="2" t="s">
        <v>43</v>
      </c>
      <c r="C11" s="2" t="s">
        <v>44</v>
      </c>
      <c r="D11" s="5">
        <f>SUM(AO11:AP11,AR11:AS11)+27*10</f>
        <v>291</v>
      </c>
      <c r="E11" s="61" t="s">
        <v>36</v>
      </c>
      <c r="F11" s="8" t="s">
        <v>36</v>
      </c>
      <c r="G11" s="6" t="s">
        <v>36</v>
      </c>
      <c r="H11" s="6" t="s">
        <v>36</v>
      </c>
      <c r="I11" s="6" t="s">
        <v>36</v>
      </c>
      <c r="J11" s="6" t="s">
        <v>36</v>
      </c>
      <c r="K11" s="21" t="s">
        <v>36</v>
      </c>
      <c r="L11" s="8" t="s">
        <v>36</v>
      </c>
      <c r="M11" s="6" t="s">
        <v>36</v>
      </c>
      <c r="N11" s="6" t="s">
        <v>36</v>
      </c>
      <c r="O11" s="6" t="s">
        <v>36</v>
      </c>
      <c r="P11" s="6" t="s">
        <v>36</v>
      </c>
      <c r="Q11" s="21" t="s">
        <v>36</v>
      </c>
      <c r="R11" s="8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21" t="s">
        <v>36</v>
      </c>
      <c r="X11" s="8" t="s">
        <v>36</v>
      </c>
      <c r="Y11" s="6" t="s">
        <v>36</v>
      </c>
      <c r="Z11" s="6" t="s">
        <v>36</v>
      </c>
      <c r="AA11" s="6" t="s">
        <v>36</v>
      </c>
      <c r="AB11" s="6" t="s">
        <v>36</v>
      </c>
      <c r="AC11" s="21" t="s">
        <v>36</v>
      </c>
      <c r="AD11" s="8" t="s">
        <v>36</v>
      </c>
      <c r="AE11" s="6" t="s">
        <v>36</v>
      </c>
      <c r="AF11" s="32" t="s">
        <v>36</v>
      </c>
      <c r="AG11" s="32" t="s">
        <v>36</v>
      </c>
      <c r="AH11" s="32" t="s">
        <v>36</v>
      </c>
      <c r="AI11" s="31" t="s">
        <v>36</v>
      </c>
      <c r="AJ11" s="51" t="s">
        <v>36</v>
      </c>
      <c r="AK11" s="32" t="s">
        <v>36</v>
      </c>
      <c r="AL11" s="32" t="s">
        <v>36</v>
      </c>
      <c r="AM11" s="32" t="s">
        <v>36</v>
      </c>
      <c r="AN11" s="31" t="s">
        <v>36</v>
      </c>
      <c r="AO11" s="7">
        <v>6</v>
      </c>
      <c r="AP11" s="4">
        <v>4</v>
      </c>
      <c r="AQ11" s="30" t="s">
        <v>35</v>
      </c>
      <c r="AR11" s="4">
        <v>5</v>
      </c>
      <c r="AS11" s="17">
        <v>6</v>
      </c>
    </row>
    <row r="12" spans="1:45" ht="13.5" thickBot="1">
      <c r="A12" s="2">
        <v>9</v>
      </c>
      <c r="B12" s="2" t="s">
        <v>61</v>
      </c>
      <c r="C12" s="2" t="s">
        <v>62</v>
      </c>
      <c r="D12" s="5">
        <f>SUM(F12:H12,X12:AA12)+24*10</f>
        <v>291</v>
      </c>
      <c r="E12" s="12" t="s">
        <v>36</v>
      </c>
      <c r="F12" s="45">
        <v>7</v>
      </c>
      <c r="G12" s="23">
        <v>8</v>
      </c>
      <c r="H12" s="23">
        <v>8</v>
      </c>
      <c r="I12" s="23" t="s">
        <v>20</v>
      </c>
      <c r="J12" s="23" t="s">
        <v>20</v>
      </c>
      <c r="K12" s="24" t="s">
        <v>20</v>
      </c>
      <c r="L12" s="50" t="s">
        <v>36</v>
      </c>
      <c r="M12" s="19" t="s">
        <v>36</v>
      </c>
      <c r="N12" s="19" t="s">
        <v>36</v>
      </c>
      <c r="O12" s="19" t="s">
        <v>36</v>
      </c>
      <c r="P12" s="19" t="s">
        <v>36</v>
      </c>
      <c r="Q12" s="20" t="s">
        <v>36</v>
      </c>
      <c r="R12" s="45" t="s">
        <v>20</v>
      </c>
      <c r="S12" s="23" t="s">
        <v>20</v>
      </c>
      <c r="T12" s="23" t="s">
        <v>20</v>
      </c>
      <c r="U12" s="23" t="s">
        <v>20</v>
      </c>
      <c r="V12" s="23" t="s">
        <v>20</v>
      </c>
      <c r="W12" s="24" t="s">
        <v>20</v>
      </c>
      <c r="X12" s="45">
        <v>6</v>
      </c>
      <c r="Y12" s="23">
        <v>8</v>
      </c>
      <c r="Z12" s="23">
        <v>7</v>
      </c>
      <c r="AA12" s="23">
        <v>7</v>
      </c>
      <c r="AB12" s="23" t="s">
        <v>20</v>
      </c>
      <c r="AC12" s="24" t="s">
        <v>20</v>
      </c>
      <c r="AD12" s="50" t="s">
        <v>36</v>
      </c>
      <c r="AE12" s="19" t="s">
        <v>36</v>
      </c>
      <c r="AF12" s="19" t="s">
        <v>36</v>
      </c>
      <c r="AG12" s="19" t="s">
        <v>36</v>
      </c>
      <c r="AH12" s="19" t="s">
        <v>36</v>
      </c>
      <c r="AI12" s="20" t="s">
        <v>36</v>
      </c>
      <c r="AJ12" s="54" t="s">
        <v>36</v>
      </c>
      <c r="AK12" s="35" t="s">
        <v>36</v>
      </c>
      <c r="AL12" s="35" t="s">
        <v>36</v>
      </c>
      <c r="AM12" s="35" t="s">
        <v>36</v>
      </c>
      <c r="AN12" s="36" t="s">
        <v>36</v>
      </c>
      <c r="AO12" s="54" t="s">
        <v>36</v>
      </c>
      <c r="AP12" s="35" t="s">
        <v>36</v>
      </c>
      <c r="AQ12" s="35" t="s">
        <v>36</v>
      </c>
      <c r="AR12" s="35" t="s">
        <v>36</v>
      </c>
      <c r="AS12" s="36" t="s">
        <v>36</v>
      </c>
    </row>
    <row r="13" spans="36:40" ht="12.75">
      <c r="AJ13" s="57"/>
      <c r="AK13" s="57"/>
      <c r="AL13" s="57"/>
      <c r="AM13" s="57"/>
      <c r="AN13" s="57"/>
    </row>
  </sheetData>
  <mergeCells count="8">
    <mergeCell ref="B1:D2"/>
    <mergeCell ref="AD2:AI2"/>
    <mergeCell ref="AJ2:AN2"/>
    <mergeCell ref="AO2:AS2"/>
    <mergeCell ref="F2:K2"/>
    <mergeCell ref="L2:Q2"/>
    <mergeCell ref="R2:W2"/>
    <mergeCell ref="X2:A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3"/>
  <sheetViews>
    <sheetView workbookViewId="0" topLeftCell="A1">
      <selection activeCell="C7" sqref="C7"/>
    </sheetView>
  </sheetViews>
  <sheetFormatPr defaultColWidth="9.140625" defaultRowHeight="12.75"/>
  <cols>
    <col min="1" max="1" width="11.28125" style="0" bestFit="1" customWidth="1"/>
    <col min="2" max="2" width="16.140625" style="0" bestFit="1" customWidth="1"/>
    <col min="3" max="3" width="14.28125" style="0" bestFit="1" customWidth="1"/>
    <col min="4" max="4" width="6.421875" style="0" bestFit="1" customWidth="1"/>
    <col min="5" max="5" width="9.8515625" style="0" bestFit="1" customWidth="1"/>
  </cols>
  <sheetData>
    <row r="1" spans="2:4" ht="13.5" thickBot="1">
      <c r="B1" s="109" t="s">
        <v>218</v>
      </c>
      <c r="C1" s="110"/>
      <c r="D1" s="111"/>
    </row>
    <row r="2" spans="2:45" ht="13.5" thickBot="1">
      <c r="B2" s="112"/>
      <c r="C2" s="113"/>
      <c r="D2" s="114"/>
      <c r="E2" s="58" t="s">
        <v>71</v>
      </c>
      <c r="F2" s="118" t="s">
        <v>72</v>
      </c>
      <c r="G2" s="119"/>
      <c r="H2" s="119"/>
      <c r="I2" s="119"/>
      <c r="J2" s="119"/>
      <c r="K2" s="120"/>
      <c r="L2" s="118" t="s">
        <v>68</v>
      </c>
      <c r="M2" s="119"/>
      <c r="N2" s="119"/>
      <c r="O2" s="119"/>
      <c r="P2" s="119"/>
      <c r="Q2" s="120"/>
      <c r="R2" s="118" t="s">
        <v>73</v>
      </c>
      <c r="S2" s="119"/>
      <c r="T2" s="119"/>
      <c r="U2" s="119"/>
      <c r="V2" s="119"/>
      <c r="W2" s="120"/>
      <c r="X2" s="118" t="s">
        <v>70</v>
      </c>
      <c r="Y2" s="119"/>
      <c r="Z2" s="119"/>
      <c r="AA2" s="119"/>
      <c r="AB2" s="119"/>
      <c r="AC2" s="120"/>
      <c r="AD2" s="118" t="s">
        <v>74</v>
      </c>
      <c r="AE2" s="119"/>
      <c r="AF2" s="119"/>
      <c r="AG2" s="119"/>
      <c r="AH2" s="119"/>
      <c r="AI2" s="120"/>
      <c r="AJ2" s="118" t="s">
        <v>75</v>
      </c>
      <c r="AK2" s="119"/>
      <c r="AL2" s="119"/>
      <c r="AM2" s="119"/>
      <c r="AN2" s="120"/>
      <c r="AO2" s="118" t="s">
        <v>71</v>
      </c>
      <c r="AP2" s="119"/>
      <c r="AQ2" s="119"/>
      <c r="AR2" s="119"/>
      <c r="AS2" s="120"/>
    </row>
    <row r="3" spans="1:45" ht="15.75">
      <c r="A3" s="1" t="s">
        <v>0</v>
      </c>
      <c r="B3" s="1" t="s">
        <v>1</v>
      </c>
      <c r="C3" s="1" t="s">
        <v>2</v>
      </c>
      <c r="D3" s="39" t="s">
        <v>3</v>
      </c>
      <c r="E3" s="59" t="s">
        <v>4</v>
      </c>
      <c r="F3" s="44" t="s">
        <v>4</v>
      </c>
      <c r="G3" s="42" t="s">
        <v>7</v>
      </c>
      <c r="H3" s="42" t="s">
        <v>8</v>
      </c>
      <c r="I3" s="42" t="s">
        <v>9</v>
      </c>
      <c r="J3" s="42" t="s">
        <v>10</v>
      </c>
      <c r="K3" s="43" t="s">
        <v>11</v>
      </c>
      <c r="L3" s="44" t="s">
        <v>4</v>
      </c>
      <c r="M3" s="42" t="s">
        <v>7</v>
      </c>
      <c r="N3" s="42" t="s">
        <v>8</v>
      </c>
      <c r="O3" s="42" t="s">
        <v>9</v>
      </c>
      <c r="P3" s="42" t="s">
        <v>10</v>
      </c>
      <c r="Q3" s="43" t="s">
        <v>11</v>
      </c>
      <c r="R3" s="44" t="s">
        <v>4</v>
      </c>
      <c r="S3" s="42" t="s">
        <v>7</v>
      </c>
      <c r="T3" s="42" t="s">
        <v>8</v>
      </c>
      <c r="U3" s="42" t="s">
        <v>9</v>
      </c>
      <c r="V3" s="42" t="s">
        <v>10</v>
      </c>
      <c r="W3" s="43" t="s">
        <v>11</v>
      </c>
      <c r="X3" s="44" t="s">
        <v>4</v>
      </c>
      <c r="Y3" s="42" t="s">
        <v>7</v>
      </c>
      <c r="Z3" s="42" t="s">
        <v>8</v>
      </c>
      <c r="AA3" s="42" t="s">
        <v>9</v>
      </c>
      <c r="AB3" s="42" t="s">
        <v>10</v>
      </c>
      <c r="AC3" s="43" t="s">
        <v>11</v>
      </c>
      <c r="AD3" s="44" t="s">
        <v>4</v>
      </c>
      <c r="AE3" s="42" t="s">
        <v>7</v>
      </c>
      <c r="AF3" s="42" t="s">
        <v>8</v>
      </c>
      <c r="AG3" s="42" t="s">
        <v>9</v>
      </c>
      <c r="AH3" s="42" t="s">
        <v>10</v>
      </c>
      <c r="AI3" s="43" t="s">
        <v>11</v>
      </c>
      <c r="AJ3" s="44" t="s">
        <v>4</v>
      </c>
      <c r="AK3" s="42" t="s">
        <v>7</v>
      </c>
      <c r="AL3" s="42" t="s">
        <v>8</v>
      </c>
      <c r="AM3" s="42" t="s">
        <v>9</v>
      </c>
      <c r="AN3" s="43" t="s">
        <v>10</v>
      </c>
      <c r="AO3" s="44" t="s">
        <v>4</v>
      </c>
      <c r="AP3" s="42" t="s">
        <v>7</v>
      </c>
      <c r="AQ3" s="42" t="s">
        <v>8</v>
      </c>
      <c r="AR3" s="42" t="s">
        <v>9</v>
      </c>
      <c r="AS3" s="43" t="s">
        <v>10</v>
      </c>
    </row>
    <row r="4" spans="1:45" ht="12.75">
      <c r="A4" s="2">
        <v>1</v>
      </c>
      <c r="B4" s="2" t="s">
        <v>67</v>
      </c>
      <c r="C4" s="2" t="s">
        <v>214</v>
      </c>
      <c r="D4" s="5">
        <f>SUM(AO4:AS4,X4:AI4,F4:Q4)</f>
        <v>36</v>
      </c>
      <c r="E4" s="56" t="s">
        <v>36</v>
      </c>
      <c r="F4" s="7">
        <v>1</v>
      </c>
      <c r="G4" s="4">
        <v>1</v>
      </c>
      <c r="H4" s="4">
        <v>1</v>
      </c>
      <c r="I4" s="4">
        <v>1</v>
      </c>
      <c r="J4" s="4">
        <v>1</v>
      </c>
      <c r="K4" s="17">
        <v>1</v>
      </c>
      <c r="L4" s="7">
        <v>1</v>
      </c>
      <c r="M4" s="4">
        <v>1</v>
      </c>
      <c r="N4" s="4">
        <v>1</v>
      </c>
      <c r="O4" s="4">
        <v>1</v>
      </c>
      <c r="P4" s="4">
        <v>1</v>
      </c>
      <c r="Q4" s="17">
        <v>1</v>
      </c>
      <c r="R4" s="8" t="s">
        <v>36</v>
      </c>
      <c r="S4" s="32" t="s">
        <v>36</v>
      </c>
      <c r="T4" s="32" t="s">
        <v>36</v>
      </c>
      <c r="U4" s="32" t="s">
        <v>36</v>
      </c>
      <c r="V4" s="32" t="s">
        <v>36</v>
      </c>
      <c r="W4" s="31" t="s">
        <v>36</v>
      </c>
      <c r="X4" s="7">
        <v>2</v>
      </c>
      <c r="Y4" s="4">
        <v>2</v>
      </c>
      <c r="Z4" s="4">
        <v>2</v>
      </c>
      <c r="AA4" s="4">
        <v>1</v>
      </c>
      <c r="AB4" s="4">
        <v>1</v>
      </c>
      <c r="AC4" s="17">
        <v>1</v>
      </c>
      <c r="AD4" s="7">
        <v>1</v>
      </c>
      <c r="AE4" s="4">
        <v>1</v>
      </c>
      <c r="AF4" s="4">
        <v>1</v>
      </c>
      <c r="AG4" s="4">
        <v>1</v>
      </c>
      <c r="AH4" s="4">
        <v>1</v>
      </c>
      <c r="AI4" s="17">
        <v>1</v>
      </c>
      <c r="AJ4" s="51" t="s">
        <v>36</v>
      </c>
      <c r="AK4" s="32" t="s">
        <v>36</v>
      </c>
      <c r="AL4" s="32" t="s">
        <v>36</v>
      </c>
      <c r="AM4" s="32" t="s">
        <v>36</v>
      </c>
      <c r="AN4" s="31" t="s">
        <v>36</v>
      </c>
      <c r="AO4" s="7">
        <v>2</v>
      </c>
      <c r="AP4" s="4">
        <v>1</v>
      </c>
      <c r="AQ4" s="4">
        <v>3</v>
      </c>
      <c r="AR4" s="4">
        <v>1</v>
      </c>
      <c r="AS4" s="17">
        <v>2</v>
      </c>
    </row>
    <row r="5" spans="1:45" ht="12.75">
      <c r="A5" s="2">
        <v>2</v>
      </c>
      <c r="B5" s="2" t="s">
        <v>21</v>
      </c>
      <c r="C5" s="2" t="s">
        <v>22</v>
      </c>
      <c r="D5" s="5">
        <f>SUM(AQ5,AN5,AJ5:AL5,AF5,O5:AD5,E5:M5)</f>
        <v>58</v>
      </c>
      <c r="E5" s="48">
        <v>1</v>
      </c>
      <c r="F5" s="7">
        <v>2</v>
      </c>
      <c r="G5" s="4">
        <v>2</v>
      </c>
      <c r="H5" s="4">
        <v>2</v>
      </c>
      <c r="I5" s="4">
        <v>2</v>
      </c>
      <c r="J5" s="4">
        <v>2</v>
      </c>
      <c r="K5" s="17">
        <v>2</v>
      </c>
      <c r="L5" s="7">
        <v>2</v>
      </c>
      <c r="M5" s="4">
        <v>2</v>
      </c>
      <c r="N5" s="30">
        <v>3</v>
      </c>
      <c r="O5" s="4">
        <v>2</v>
      </c>
      <c r="P5" s="4">
        <v>2</v>
      </c>
      <c r="Q5" s="17">
        <v>2</v>
      </c>
      <c r="R5" s="7">
        <v>1</v>
      </c>
      <c r="S5" s="4">
        <v>2</v>
      </c>
      <c r="T5" s="4">
        <v>2</v>
      </c>
      <c r="U5" s="4">
        <v>2</v>
      </c>
      <c r="V5" s="4">
        <v>2</v>
      </c>
      <c r="W5" s="17">
        <v>2</v>
      </c>
      <c r="X5" s="7">
        <v>3</v>
      </c>
      <c r="Y5" s="4">
        <v>3</v>
      </c>
      <c r="Z5" s="4">
        <v>3</v>
      </c>
      <c r="AA5" s="4">
        <v>2</v>
      </c>
      <c r="AB5" s="4">
        <v>2</v>
      </c>
      <c r="AC5" s="17">
        <v>2</v>
      </c>
      <c r="AD5" s="7">
        <v>2</v>
      </c>
      <c r="AE5" s="30">
        <v>3</v>
      </c>
      <c r="AF5" s="4">
        <v>2</v>
      </c>
      <c r="AG5" s="30">
        <v>2</v>
      </c>
      <c r="AH5" s="30">
        <v>2</v>
      </c>
      <c r="AI5" s="29">
        <v>2</v>
      </c>
      <c r="AJ5" s="7">
        <v>1</v>
      </c>
      <c r="AK5" s="4">
        <v>1</v>
      </c>
      <c r="AL5" s="4">
        <v>1</v>
      </c>
      <c r="AM5" s="30">
        <v>2</v>
      </c>
      <c r="AN5" s="17">
        <v>1</v>
      </c>
      <c r="AO5" s="52">
        <v>3</v>
      </c>
      <c r="AP5" s="30">
        <v>3</v>
      </c>
      <c r="AQ5" s="4">
        <v>1</v>
      </c>
      <c r="AR5" s="30">
        <v>2</v>
      </c>
      <c r="AS5" s="29">
        <v>3</v>
      </c>
    </row>
    <row r="6" spans="1:45" ht="12.75">
      <c r="A6" s="2">
        <v>3</v>
      </c>
      <c r="B6" s="2" t="s">
        <v>12</v>
      </c>
      <c r="C6" s="2" t="s">
        <v>13</v>
      </c>
      <c r="D6" s="40">
        <f>SUM(AD6:AN6,AA6,E6:W6)</f>
        <v>87</v>
      </c>
      <c r="E6" s="48">
        <v>2</v>
      </c>
      <c r="F6" s="7">
        <v>4</v>
      </c>
      <c r="G6" s="4">
        <v>3</v>
      </c>
      <c r="H6" s="4">
        <v>3</v>
      </c>
      <c r="I6" s="4">
        <v>3</v>
      </c>
      <c r="J6" s="4">
        <v>3</v>
      </c>
      <c r="K6" s="17">
        <v>3</v>
      </c>
      <c r="L6" s="7">
        <v>3</v>
      </c>
      <c r="M6" s="4">
        <v>3</v>
      </c>
      <c r="N6" s="4">
        <v>2</v>
      </c>
      <c r="O6" s="4">
        <v>3</v>
      </c>
      <c r="P6" s="4">
        <v>3</v>
      </c>
      <c r="Q6" s="17">
        <v>3</v>
      </c>
      <c r="R6" s="7">
        <v>3</v>
      </c>
      <c r="S6" s="4">
        <v>4</v>
      </c>
      <c r="T6" s="4">
        <v>3</v>
      </c>
      <c r="U6" s="4">
        <v>3</v>
      </c>
      <c r="V6" s="4">
        <v>4</v>
      </c>
      <c r="W6" s="17">
        <v>3</v>
      </c>
      <c r="X6" s="52">
        <v>4</v>
      </c>
      <c r="Y6" s="30">
        <v>4</v>
      </c>
      <c r="Z6" s="30">
        <v>4</v>
      </c>
      <c r="AA6" s="4">
        <v>3</v>
      </c>
      <c r="AB6" s="30">
        <v>4</v>
      </c>
      <c r="AC6" s="29">
        <v>4</v>
      </c>
      <c r="AD6" s="7">
        <v>3</v>
      </c>
      <c r="AE6" s="4">
        <v>2</v>
      </c>
      <c r="AF6" s="4">
        <v>3</v>
      </c>
      <c r="AG6" s="4">
        <v>3</v>
      </c>
      <c r="AH6" s="4">
        <v>3</v>
      </c>
      <c r="AI6" s="17">
        <v>3</v>
      </c>
      <c r="AJ6" s="7">
        <v>2</v>
      </c>
      <c r="AK6" s="4">
        <v>2</v>
      </c>
      <c r="AL6" s="4">
        <v>2</v>
      </c>
      <c r="AM6" s="4">
        <v>1</v>
      </c>
      <c r="AN6" s="17">
        <v>2</v>
      </c>
      <c r="AO6" s="52">
        <v>4</v>
      </c>
      <c r="AP6" s="30">
        <v>7</v>
      </c>
      <c r="AQ6" s="30">
        <v>5</v>
      </c>
      <c r="AR6" s="30">
        <v>6</v>
      </c>
      <c r="AS6" s="29">
        <v>6</v>
      </c>
    </row>
    <row r="7" spans="1:45" ht="12.75">
      <c r="A7" s="2">
        <v>4</v>
      </c>
      <c r="B7" s="2" t="s">
        <v>58</v>
      </c>
      <c r="C7" s="2" t="s">
        <v>14</v>
      </c>
      <c r="D7" s="5">
        <f>SUM(AJ7:AN7,AA7:AH7,I7:W7,E7:G7)</f>
        <v>141</v>
      </c>
      <c r="E7" s="48">
        <v>4</v>
      </c>
      <c r="F7" s="7">
        <v>5</v>
      </c>
      <c r="G7" s="4">
        <v>5</v>
      </c>
      <c r="H7" s="30">
        <v>6</v>
      </c>
      <c r="I7" s="4">
        <v>4</v>
      </c>
      <c r="J7" s="4">
        <v>5</v>
      </c>
      <c r="K7" s="17">
        <v>5</v>
      </c>
      <c r="L7" s="7">
        <v>4</v>
      </c>
      <c r="M7" s="4">
        <v>4</v>
      </c>
      <c r="N7" s="4">
        <v>5</v>
      </c>
      <c r="O7" s="4">
        <v>5</v>
      </c>
      <c r="P7" s="4">
        <v>5</v>
      </c>
      <c r="Q7" s="17">
        <v>5</v>
      </c>
      <c r="R7" s="7">
        <v>5</v>
      </c>
      <c r="S7" s="4">
        <v>5</v>
      </c>
      <c r="T7" s="4">
        <v>5</v>
      </c>
      <c r="U7" s="4">
        <v>5</v>
      </c>
      <c r="V7" s="4">
        <v>5</v>
      </c>
      <c r="W7" s="17">
        <v>5</v>
      </c>
      <c r="X7" s="52">
        <v>6</v>
      </c>
      <c r="Y7" s="30">
        <v>6</v>
      </c>
      <c r="Z7" s="30">
        <v>6</v>
      </c>
      <c r="AA7" s="4">
        <v>4</v>
      </c>
      <c r="AB7" s="4">
        <v>5</v>
      </c>
      <c r="AC7" s="17">
        <v>5</v>
      </c>
      <c r="AD7" s="7">
        <v>5</v>
      </c>
      <c r="AE7" s="4">
        <v>4</v>
      </c>
      <c r="AF7" s="4">
        <v>5</v>
      </c>
      <c r="AG7" s="4">
        <v>5</v>
      </c>
      <c r="AH7" s="4">
        <v>5</v>
      </c>
      <c r="AI7" s="29">
        <v>5</v>
      </c>
      <c r="AJ7" s="7">
        <v>4</v>
      </c>
      <c r="AK7" s="4">
        <v>4</v>
      </c>
      <c r="AL7" s="4">
        <v>3</v>
      </c>
      <c r="AM7" s="4">
        <v>3</v>
      </c>
      <c r="AN7" s="17">
        <v>3</v>
      </c>
      <c r="AO7" s="52">
        <v>8</v>
      </c>
      <c r="AP7" s="30">
        <v>8</v>
      </c>
      <c r="AQ7" s="30">
        <v>7</v>
      </c>
      <c r="AR7" s="30">
        <v>8</v>
      </c>
      <c r="AS7" s="29">
        <v>7</v>
      </c>
    </row>
    <row r="8" spans="1:45" ht="12.75">
      <c r="A8" s="2">
        <v>5</v>
      </c>
      <c r="B8" s="2" t="s">
        <v>51</v>
      </c>
      <c r="C8" s="2" t="s">
        <v>52</v>
      </c>
      <c r="D8" s="5">
        <f>SUM(AO8:AS8,M8:AC8,J8:K8,E8:H8)+3*11</f>
        <v>150</v>
      </c>
      <c r="E8" s="48">
        <v>3</v>
      </c>
      <c r="F8" s="7">
        <v>3</v>
      </c>
      <c r="G8" s="4">
        <v>4</v>
      </c>
      <c r="H8" s="4">
        <v>4</v>
      </c>
      <c r="I8" s="4" t="s">
        <v>20</v>
      </c>
      <c r="J8" s="4">
        <v>4</v>
      </c>
      <c r="K8" s="17">
        <v>4</v>
      </c>
      <c r="L8" s="7" t="s">
        <v>20</v>
      </c>
      <c r="M8" s="4">
        <v>5</v>
      </c>
      <c r="N8" s="4">
        <v>4</v>
      </c>
      <c r="O8" s="4">
        <v>4</v>
      </c>
      <c r="P8" s="4">
        <v>4</v>
      </c>
      <c r="Q8" s="17">
        <v>4</v>
      </c>
      <c r="R8" s="7">
        <v>4</v>
      </c>
      <c r="S8" s="4">
        <v>3</v>
      </c>
      <c r="T8" s="4">
        <v>4</v>
      </c>
      <c r="U8" s="4">
        <v>4</v>
      </c>
      <c r="V8" s="4">
        <v>3</v>
      </c>
      <c r="W8" s="17">
        <v>4</v>
      </c>
      <c r="X8" s="7">
        <v>5</v>
      </c>
      <c r="Y8" s="4">
        <v>5</v>
      </c>
      <c r="Z8" s="4">
        <v>5</v>
      </c>
      <c r="AA8" s="4">
        <v>5</v>
      </c>
      <c r="AB8" s="4">
        <v>3</v>
      </c>
      <c r="AC8" s="17">
        <v>3</v>
      </c>
      <c r="AD8" s="8" t="s">
        <v>36</v>
      </c>
      <c r="AE8" s="32" t="s">
        <v>36</v>
      </c>
      <c r="AF8" s="32" t="s">
        <v>36</v>
      </c>
      <c r="AG8" s="32" t="s">
        <v>36</v>
      </c>
      <c r="AH8" s="32" t="s">
        <v>36</v>
      </c>
      <c r="AI8" s="31" t="s">
        <v>36</v>
      </c>
      <c r="AJ8" s="51" t="s">
        <v>36</v>
      </c>
      <c r="AK8" s="32" t="s">
        <v>36</v>
      </c>
      <c r="AL8" s="32" t="s">
        <v>36</v>
      </c>
      <c r="AM8" s="32" t="s">
        <v>36</v>
      </c>
      <c r="AN8" s="31" t="s">
        <v>36</v>
      </c>
      <c r="AO8" s="7">
        <v>5</v>
      </c>
      <c r="AP8" s="4">
        <v>6</v>
      </c>
      <c r="AQ8" s="4">
        <v>6</v>
      </c>
      <c r="AR8" s="4">
        <v>5</v>
      </c>
      <c r="AS8" s="17">
        <v>4</v>
      </c>
    </row>
    <row r="9" spans="1:45" ht="12.75">
      <c r="A9" s="2">
        <v>6</v>
      </c>
      <c r="B9" s="2" t="s">
        <v>53</v>
      </c>
      <c r="C9" s="2" t="s">
        <v>54</v>
      </c>
      <c r="D9" s="5">
        <f>SUM(R9:Z9,AO9:AS9)+17*11</f>
        <v>206</v>
      </c>
      <c r="E9" s="56" t="s">
        <v>36</v>
      </c>
      <c r="F9" s="8" t="s">
        <v>36</v>
      </c>
      <c r="G9" s="6" t="s">
        <v>36</v>
      </c>
      <c r="H9" s="6" t="s">
        <v>36</v>
      </c>
      <c r="I9" s="6" t="s">
        <v>36</v>
      </c>
      <c r="J9" s="6" t="s">
        <v>36</v>
      </c>
      <c r="K9" s="21" t="s">
        <v>36</v>
      </c>
      <c r="L9" s="8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21" t="s">
        <v>36</v>
      </c>
      <c r="R9" s="7">
        <v>2</v>
      </c>
      <c r="S9" s="4">
        <v>1</v>
      </c>
      <c r="T9" s="4">
        <v>1</v>
      </c>
      <c r="U9" s="4">
        <v>1</v>
      </c>
      <c r="V9" s="4">
        <v>1</v>
      </c>
      <c r="W9" s="17">
        <v>1</v>
      </c>
      <c r="X9" s="7">
        <v>1</v>
      </c>
      <c r="Y9" s="4">
        <v>1</v>
      </c>
      <c r="Z9" s="4">
        <v>1</v>
      </c>
      <c r="AA9" s="4" t="s">
        <v>20</v>
      </c>
      <c r="AB9" s="4" t="s">
        <v>20</v>
      </c>
      <c r="AC9" s="17" t="s">
        <v>20</v>
      </c>
      <c r="AD9" s="8" t="s">
        <v>36</v>
      </c>
      <c r="AE9" s="32" t="s">
        <v>36</v>
      </c>
      <c r="AF9" s="32" t="s">
        <v>36</v>
      </c>
      <c r="AG9" s="32" t="s">
        <v>36</v>
      </c>
      <c r="AH9" s="32" t="s">
        <v>36</v>
      </c>
      <c r="AI9" s="31" t="s">
        <v>36</v>
      </c>
      <c r="AJ9" s="51" t="s">
        <v>36</v>
      </c>
      <c r="AK9" s="32" t="s">
        <v>36</v>
      </c>
      <c r="AL9" s="32" t="s">
        <v>36</v>
      </c>
      <c r="AM9" s="32" t="s">
        <v>36</v>
      </c>
      <c r="AN9" s="31" t="s">
        <v>36</v>
      </c>
      <c r="AO9" s="7">
        <v>1</v>
      </c>
      <c r="AP9" s="4">
        <v>2</v>
      </c>
      <c r="AQ9" s="4">
        <v>2</v>
      </c>
      <c r="AR9" s="4">
        <v>3</v>
      </c>
      <c r="AS9" s="17">
        <v>1</v>
      </c>
    </row>
    <row r="10" spans="1:45" ht="12.75">
      <c r="A10" s="2">
        <v>8</v>
      </c>
      <c r="B10" s="2" t="s">
        <v>27</v>
      </c>
      <c r="C10" s="2" t="s">
        <v>28</v>
      </c>
      <c r="D10" s="5">
        <f>SUM(AD10:AI10,AL10:AM10)+23*11</f>
        <v>286</v>
      </c>
      <c r="E10" s="56" t="s">
        <v>36</v>
      </c>
      <c r="F10" s="8" t="s">
        <v>36</v>
      </c>
      <c r="G10" s="6" t="s">
        <v>36</v>
      </c>
      <c r="H10" s="6" t="s">
        <v>36</v>
      </c>
      <c r="I10" s="6" t="s">
        <v>36</v>
      </c>
      <c r="J10" s="6" t="s">
        <v>36</v>
      </c>
      <c r="K10" s="21" t="s">
        <v>36</v>
      </c>
      <c r="L10" s="8" t="s">
        <v>36</v>
      </c>
      <c r="M10" s="6" t="s">
        <v>36</v>
      </c>
      <c r="N10" s="6" t="s">
        <v>36</v>
      </c>
      <c r="O10" s="6" t="s">
        <v>36</v>
      </c>
      <c r="P10" s="6" t="s">
        <v>36</v>
      </c>
      <c r="Q10" s="21" t="s">
        <v>36</v>
      </c>
      <c r="R10" s="8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21" t="s">
        <v>36</v>
      </c>
      <c r="X10" s="8" t="s">
        <v>36</v>
      </c>
      <c r="Y10" s="6" t="s">
        <v>36</v>
      </c>
      <c r="Z10" s="6" t="s">
        <v>36</v>
      </c>
      <c r="AA10" s="6" t="s">
        <v>36</v>
      </c>
      <c r="AB10" s="32" t="s">
        <v>36</v>
      </c>
      <c r="AC10" s="31" t="s">
        <v>36</v>
      </c>
      <c r="AD10" s="7">
        <v>4</v>
      </c>
      <c r="AE10" s="4">
        <v>5</v>
      </c>
      <c r="AF10" s="4">
        <v>4</v>
      </c>
      <c r="AG10" s="4">
        <v>4</v>
      </c>
      <c r="AH10" s="4">
        <v>4</v>
      </c>
      <c r="AI10" s="17">
        <v>4</v>
      </c>
      <c r="AJ10" s="52" t="s">
        <v>20</v>
      </c>
      <c r="AK10" s="30" t="s">
        <v>20</v>
      </c>
      <c r="AL10" s="4">
        <v>4</v>
      </c>
      <c r="AM10" s="4">
        <v>4</v>
      </c>
      <c r="AN10" s="29" t="s">
        <v>20</v>
      </c>
      <c r="AO10" s="51" t="s">
        <v>36</v>
      </c>
      <c r="AP10" s="32" t="s">
        <v>36</v>
      </c>
      <c r="AQ10" s="32" t="s">
        <v>36</v>
      </c>
      <c r="AR10" s="32" t="s">
        <v>36</v>
      </c>
      <c r="AS10" s="31" t="s">
        <v>36</v>
      </c>
    </row>
    <row r="11" spans="1:45" ht="12.75">
      <c r="A11" s="2">
        <v>7</v>
      </c>
      <c r="B11" s="2" t="s">
        <v>59</v>
      </c>
      <c r="C11" s="2" t="s">
        <v>33</v>
      </c>
      <c r="D11" s="5">
        <f>SUM(J11,E11:H11,AJ11:AM11)+22*11</f>
        <v>286</v>
      </c>
      <c r="E11" s="48">
        <v>5</v>
      </c>
      <c r="F11" s="7">
        <v>6</v>
      </c>
      <c r="G11" s="4">
        <v>6</v>
      </c>
      <c r="H11" s="4">
        <v>5</v>
      </c>
      <c r="I11" s="4" t="s">
        <v>20</v>
      </c>
      <c r="J11" s="4">
        <v>6</v>
      </c>
      <c r="K11" s="17" t="s">
        <v>20</v>
      </c>
      <c r="L11" s="8" t="s">
        <v>36</v>
      </c>
      <c r="M11" s="6" t="s">
        <v>36</v>
      </c>
      <c r="N11" s="6" t="s">
        <v>36</v>
      </c>
      <c r="O11" s="6" t="s">
        <v>36</v>
      </c>
      <c r="P11" s="6" t="s">
        <v>36</v>
      </c>
      <c r="Q11" s="21" t="s">
        <v>36</v>
      </c>
      <c r="R11" s="8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21" t="s">
        <v>36</v>
      </c>
      <c r="X11" s="8" t="s">
        <v>36</v>
      </c>
      <c r="Y11" s="6" t="s">
        <v>36</v>
      </c>
      <c r="Z11" s="6" t="s">
        <v>36</v>
      </c>
      <c r="AA11" s="6" t="s">
        <v>36</v>
      </c>
      <c r="AB11" s="6" t="s">
        <v>36</v>
      </c>
      <c r="AC11" s="21" t="s">
        <v>36</v>
      </c>
      <c r="AD11" s="8" t="s">
        <v>36</v>
      </c>
      <c r="AE11" s="6" t="s">
        <v>36</v>
      </c>
      <c r="AF11" s="32" t="s">
        <v>36</v>
      </c>
      <c r="AG11" s="32" t="s">
        <v>36</v>
      </c>
      <c r="AH11" s="32" t="s">
        <v>36</v>
      </c>
      <c r="AI11" s="31" t="s">
        <v>36</v>
      </c>
      <c r="AJ11" s="7">
        <v>3</v>
      </c>
      <c r="AK11" s="4">
        <v>3</v>
      </c>
      <c r="AL11" s="4">
        <v>5</v>
      </c>
      <c r="AM11" s="4">
        <v>5</v>
      </c>
      <c r="AN11" s="29" t="s">
        <v>20</v>
      </c>
      <c r="AO11" s="51" t="s">
        <v>36</v>
      </c>
      <c r="AP11" s="32" t="s">
        <v>36</v>
      </c>
      <c r="AQ11" s="32" t="s">
        <v>36</v>
      </c>
      <c r="AR11" s="32" t="s">
        <v>36</v>
      </c>
      <c r="AS11" s="31" t="s">
        <v>36</v>
      </c>
    </row>
    <row r="12" spans="1:45" ht="12.75">
      <c r="A12" s="2">
        <v>9</v>
      </c>
      <c r="B12" s="2" t="s">
        <v>31</v>
      </c>
      <c r="C12" s="2" t="s">
        <v>32</v>
      </c>
      <c r="D12" s="5">
        <f>SUM(AO12:AS12)+26*11</f>
        <v>309</v>
      </c>
      <c r="E12" s="56" t="s">
        <v>36</v>
      </c>
      <c r="F12" s="8" t="s">
        <v>36</v>
      </c>
      <c r="G12" s="6" t="s">
        <v>36</v>
      </c>
      <c r="H12" s="6" t="s">
        <v>36</v>
      </c>
      <c r="I12" s="6" t="s">
        <v>36</v>
      </c>
      <c r="J12" s="6" t="s">
        <v>36</v>
      </c>
      <c r="K12" s="21" t="s">
        <v>36</v>
      </c>
      <c r="L12" s="8" t="s">
        <v>36</v>
      </c>
      <c r="M12" s="6" t="s">
        <v>36</v>
      </c>
      <c r="N12" s="6" t="s">
        <v>36</v>
      </c>
      <c r="O12" s="6" t="s">
        <v>36</v>
      </c>
      <c r="P12" s="6" t="s">
        <v>36</v>
      </c>
      <c r="Q12" s="21" t="s">
        <v>36</v>
      </c>
      <c r="R12" s="8" t="s">
        <v>36</v>
      </c>
      <c r="S12" s="6" t="s">
        <v>36</v>
      </c>
      <c r="T12" s="6" t="s">
        <v>36</v>
      </c>
      <c r="U12" s="6" t="s">
        <v>36</v>
      </c>
      <c r="V12" s="6" t="s">
        <v>36</v>
      </c>
      <c r="W12" s="21" t="s">
        <v>36</v>
      </c>
      <c r="X12" s="8" t="s">
        <v>36</v>
      </c>
      <c r="Y12" s="6" t="s">
        <v>36</v>
      </c>
      <c r="Z12" s="6" t="s">
        <v>36</v>
      </c>
      <c r="AA12" s="6" t="s">
        <v>36</v>
      </c>
      <c r="AB12" s="6" t="s">
        <v>36</v>
      </c>
      <c r="AC12" s="21" t="s">
        <v>36</v>
      </c>
      <c r="AD12" s="8" t="s">
        <v>36</v>
      </c>
      <c r="AE12" s="32" t="s">
        <v>36</v>
      </c>
      <c r="AF12" s="32" t="s">
        <v>36</v>
      </c>
      <c r="AG12" s="32" t="s">
        <v>36</v>
      </c>
      <c r="AH12" s="32" t="s">
        <v>36</v>
      </c>
      <c r="AI12" s="31" t="s">
        <v>36</v>
      </c>
      <c r="AJ12" s="52" t="s">
        <v>35</v>
      </c>
      <c r="AK12" s="30" t="s">
        <v>35</v>
      </c>
      <c r="AL12" s="30" t="s">
        <v>35</v>
      </c>
      <c r="AM12" s="30" t="s">
        <v>35</v>
      </c>
      <c r="AN12" s="29" t="s">
        <v>35</v>
      </c>
      <c r="AO12" s="7">
        <v>6</v>
      </c>
      <c r="AP12" s="4">
        <v>4</v>
      </c>
      <c r="AQ12" s="4">
        <v>4</v>
      </c>
      <c r="AR12" s="4">
        <v>4</v>
      </c>
      <c r="AS12" s="17">
        <v>5</v>
      </c>
    </row>
    <row r="13" spans="1:45" ht="13.5" thickBot="1">
      <c r="A13" s="2">
        <v>10</v>
      </c>
      <c r="B13" s="2" t="s">
        <v>45</v>
      </c>
      <c r="C13" s="2" t="s">
        <v>46</v>
      </c>
      <c r="D13" s="5">
        <f>SUM(AO13:AP13,AR13:AS13)+27*11</f>
        <v>324</v>
      </c>
      <c r="E13" s="49" t="s">
        <v>36</v>
      </c>
      <c r="F13" s="50" t="s">
        <v>36</v>
      </c>
      <c r="G13" s="19" t="s">
        <v>36</v>
      </c>
      <c r="H13" s="19" t="s">
        <v>36</v>
      </c>
      <c r="I13" s="19" t="s">
        <v>36</v>
      </c>
      <c r="J13" s="19" t="s">
        <v>36</v>
      </c>
      <c r="K13" s="20" t="s">
        <v>36</v>
      </c>
      <c r="L13" s="50" t="s">
        <v>36</v>
      </c>
      <c r="M13" s="19" t="s">
        <v>36</v>
      </c>
      <c r="N13" s="19" t="s">
        <v>36</v>
      </c>
      <c r="O13" s="19" t="s">
        <v>36</v>
      </c>
      <c r="P13" s="19" t="s">
        <v>36</v>
      </c>
      <c r="Q13" s="20" t="s">
        <v>36</v>
      </c>
      <c r="R13" s="50" t="s">
        <v>36</v>
      </c>
      <c r="S13" s="19" t="s">
        <v>36</v>
      </c>
      <c r="T13" s="19" t="s">
        <v>36</v>
      </c>
      <c r="U13" s="19" t="s">
        <v>36</v>
      </c>
      <c r="V13" s="19" t="s">
        <v>36</v>
      </c>
      <c r="W13" s="20" t="s">
        <v>36</v>
      </c>
      <c r="X13" s="50" t="s">
        <v>36</v>
      </c>
      <c r="Y13" s="19" t="s">
        <v>36</v>
      </c>
      <c r="Z13" s="19" t="s">
        <v>36</v>
      </c>
      <c r="AA13" s="19" t="s">
        <v>36</v>
      </c>
      <c r="AB13" s="19" t="s">
        <v>36</v>
      </c>
      <c r="AC13" s="20" t="s">
        <v>36</v>
      </c>
      <c r="AD13" s="50" t="s">
        <v>36</v>
      </c>
      <c r="AE13" s="19" t="s">
        <v>36</v>
      </c>
      <c r="AF13" s="35" t="s">
        <v>36</v>
      </c>
      <c r="AG13" s="35" t="s">
        <v>36</v>
      </c>
      <c r="AH13" s="35" t="s">
        <v>36</v>
      </c>
      <c r="AI13" s="36" t="s">
        <v>36</v>
      </c>
      <c r="AJ13" s="54" t="s">
        <v>36</v>
      </c>
      <c r="AK13" s="35" t="s">
        <v>36</v>
      </c>
      <c r="AL13" s="35" t="s">
        <v>36</v>
      </c>
      <c r="AM13" s="35" t="s">
        <v>36</v>
      </c>
      <c r="AN13" s="36" t="s">
        <v>36</v>
      </c>
      <c r="AO13" s="45">
        <v>7</v>
      </c>
      <c r="AP13" s="23">
        <v>5</v>
      </c>
      <c r="AQ13" s="53" t="s">
        <v>35</v>
      </c>
      <c r="AR13" s="23">
        <v>7</v>
      </c>
      <c r="AS13" s="24">
        <v>8</v>
      </c>
    </row>
  </sheetData>
  <mergeCells count="8">
    <mergeCell ref="B1:D2"/>
    <mergeCell ref="AD2:AI2"/>
    <mergeCell ref="AJ2:AN2"/>
    <mergeCell ref="AO2:AS2"/>
    <mergeCell ref="F2:K2"/>
    <mergeCell ref="L2:Q2"/>
    <mergeCell ref="R2:W2"/>
    <mergeCell ref="X2:A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D1">
      <selection activeCell="A1" sqref="A1:V4"/>
    </sheetView>
  </sheetViews>
  <sheetFormatPr defaultColWidth="9.140625" defaultRowHeight="12.75"/>
  <cols>
    <col min="2" max="2" width="14.57421875" style="0" bestFit="1" customWidth="1"/>
  </cols>
  <sheetData>
    <row r="1" spans="1:22" ht="12.75">
      <c r="A1" s="121" t="s">
        <v>197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</row>
    <row r="3" spans="1:22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</row>
    <row r="4" spans="1:22" ht="13.5" thickBo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</row>
    <row r="5" spans="4:20" ht="13.5" thickBot="1">
      <c r="D5" s="130" t="s">
        <v>198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 t="s">
        <v>199</v>
      </c>
      <c r="Q5" s="131"/>
      <c r="R5" s="131"/>
      <c r="S5" s="131"/>
      <c r="T5" s="131"/>
    </row>
    <row r="6" spans="1:22" ht="12.75">
      <c r="A6" s="62" t="s">
        <v>0</v>
      </c>
      <c r="B6" s="63" t="s">
        <v>1</v>
      </c>
      <c r="C6" s="65" t="s">
        <v>77</v>
      </c>
      <c r="D6" s="66" t="s">
        <v>4</v>
      </c>
      <c r="E6" s="67" t="s">
        <v>7</v>
      </c>
      <c r="F6" s="67" t="s">
        <v>8</v>
      </c>
      <c r="G6" s="67" t="s">
        <v>9</v>
      </c>
      <c r="H6" s="67" t="s">
        <v>10</v>
      </c>
      <c r="I6" s="67" t="s">
        <v>11</v>
      </c>
      <c r="J6" s="67" t="s">
        <v>112</v>
      </c>
      <c r="K6" s="67" t="s">
        <v>113</v>
      </c>
      <c r="L6" s="67" t="s">
        <v>114</v>
      </c>
      <c r="M6" s="67" t="s">
        <v>115</v>
      </c>
      <c r="N6" s="67" t="s">
        <v>200</v>
      </c>
      <c r="O6" s="100" t="s">
        <v>201</v>
      </c>
      <c r="P6" s="66" t="s">
        <v>202</v>
      </c>
      <c r="Q6" s="67" t="s">
        <v>203</v>
      </c>
      <c r="R6" s="67" t="s">
        <v>204</v>
      </c>
      <c r="S6" s="67" t="s">
        <v>205</v>
      </c>
      <c r="T6" s="67" t="s">
        <v>206</v>
      </c>
      <c r="U6" s="101" t="s">
        <v>78</v>
      </c>
      <c r="V6" s="77" t="s">
        <v>79</v>
      </c>
    </row>
    <row r="7" spans="1:22" ht="12.75">
      <c r="A7" s="62" t="s">
        <v>80</v>
      </c>
      <c r="B7" s="63" t="s">
        <v>97</v>
      </c>
      <c r="C7" s="108" t="s">
        <v>98</v>
      </c>
      <c r="D7" s="69" t="s">
        <v>20</v>
      </c>
      <c r="E7" s="6" t="s">
        <v>196</v>
      </c>
      <c r="F7" s="6" t="s">
        <v>196</v>
      </c>
      <c r="G7" s="6" t="s">
        <v>196</v>
      </c>
      <c r="H7" s="6" t="s">
        <v>196</v>
      </c>
      <c r="I7" s="6" t="s">
        <v>196</v>
      </c>
      <c r="J7" s="6" t="s">
        <v>196</v>
      </c>
      <c r="K7" s="6" t="s">
        <v>196</v>
      </c>
      <c r="L7" s="6" t="s">
        <v>196</v>
      </c>
      <c r="M7" s="6" t="s">
        <v>196</v>
      </c>
      <c r="N7" s="6" t="s">
        <v>196</v>
      </c>
      <c r="O7" s="95" t="s">
        <v>196</v>
      </c>
      <c r="P7" s="71" t="s">
        <v>196</v>
      </c>
      <c r="Q7" s="6" t="s">
        <v>196</v>
      </c>
      <c r="R7" s="64" t="s">
        <v>196</v>
      </c>
      <c r="S7" s="64">
        <v>3</v>
      </c>
      <c r="T7" s="64">
        <v>3</v>
      </c>
      <c r="U7" s="98" t="s">
        <v>222</v>
      </c>
      <c r="V7" s="102" t="s">
        <v>209</v>
      </c>
    </row>
    <row r="8" spans="1:22" ht="12.75">
      <c r="A8" s="62" t="s">
        <v>83</v>
      </c>
      <c r="B8" s="63" t="s">
        <v>207</v>
      </c>
      <c r="C8" s="108" t="s">
        <v>208</v>
      </c>
      <c r="D8" s="71" t="s">
        <v>196</v>
      </c>
      <c r="E8" s="6">
        <v>3</v>
      </c>
      <c r="F8" s="6" t="s">
        <v>20</v>
      </c>
      <c r="G8" s="6">
        <v>4</v>
      </c>
      <c r="H8" s="6" t="s">
        <v>20</v>
      </c>
      <c r="I8" s="6" t="s">
        <v>20</v>
      </c>
      <c r="J8" s="6">
        <v>2</v>
      </c>
      <c r="K8" s="64" t="s">
        <v>20</v>
      </c>
      <c r="L8" s="6">
        <v>2</v>
      </c>
      <c r="M8" s="6">
        <v>2</v>
      </c>
      <c r="N8" s="6">
        <v>2</v>
      </c>
      <c r="O8" s="95">
        <v>2</v>
      </c>
      <c r="P8" s="69" t="s">
        <v>20</v>
      </c>
      <c r="Q8" s="64" t="s">
        <v>20</v>
      </c>
      <c r="R8" s="64" t="s">
        <v>20</v>
      </c>
      <c r="S8" s="6">
        <v>7</v>
      </c>
      <c r="T8" s="6">
        <v>5</v>
      </c>
      <c r="U8" s="98" t="s">
        <v>223</v>
      </c>
      <c r="V8" s="102" t="s">
        <v>221</v>
      </c>
    </row>
    <row r="9" spans="1:22" s="3" customFormat="1" ht="12.75">
      <c r="A9" s="62" t="s">
        <v>84</v>
      </c>
      <c r="B9" s="96" t="s">
        <v>104</v>
      </c>
      <c r="C9" s="96" t="s">
        <v>105</v>
      </c>
      <c r="D9" s="70">
        <v>2</v>
      </c>
      <c r="E9" s="62">
        <v>2</v>
      </c>
      <c r="F9" s="62" t="s">
        <v>20</v>
      </c>
      <c r="G9" s="62">
        <v>2</v>
      </c>
      <c r="H9" s="62">
        <v>2</v>
      </c>
      <c r="I9" s="62">
        <v>2</v>
      </c>
      <c r="J9" s="62" t="s">
        <v>20</v>
      </c>
      <c r="K9" s="62">
        <v>3</v>
      </c>
      <c r="L9" s="62" t="s">
        <v>20</v>
      </c>
      <c r="M9" s="62" t="s">
        <v>20</v>
      </c>
      <c r="N9" s="62" t="s">
        <v>20</v>
      </c>
      <c r="O9" s="94" t="s">
        <v>20</v>
      </c>
      <c r="P9" s="69" t="s">
        <v>20</v>
      </c>
      <c r="Q9" s="64" t="s">
        <v>20</v>
      </c>
      <c r="R9" s="64" t="s">
        <v>20</v>
      </c>
      <c r="S9" s="62">
        <v>5</v>
      </c>
      <c r="T9" s="62">
        <v>6</v>
      </c>
      <c r="U9" s="62">
        <v>105</v>
      </c>
      <c r="V9" s="103">
        <v>69</v>
      </c>
    </row>
    <row r="10" spans="1:22" ht="12.75">
      <c r="A10" s="62" t="s">
        <v>87</v>
      </c>
      <c r="B10" s="63" t="s">
        <v>81</v>
      </c>
      <c r="C10" s="108" t="s">
        <v>82</v>
      </c>
      <c r="D10" s="71" t="s">
        <v>20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4" t="s">
        <v>20</v>
      </c>
      <c r="M10" s="64" t="s">
        <v>20</v>
      </c>
      <c r="N10" s="64" t="s">
        <v>20</v>
      </c>
      <c r="O10" s="94" t="s">
        <v>20</v>
      </c>
      <c r="P10" s="71">
        <v>2</v>
      </c>
      <c r="Q10" s="6">
        <v>2</v>
      </c>
      <c r="R10" s="6">
        <v>2</v>
      </c>
      <c r="S10" s="6">
        <v>4</v>
      </c>
      <c r="T10" s="6">
        <v>2</v>
      </c>
      <c r="U10" s="62">
        <v>120</v>
      </c>
      <c r="V10" s="103">
        <v>84</v>
      </c>
    </row>
    <row r="11" spans="1:22" ht="12.75">
      <c r="A11" s="62" t="s">
        <v>90</v>
      </c>
      <c r="B11" s="63" t="s">
        <v>212</v>
      </c>
      <c r="C11" s="108" t="s">
        <v>213</v>
      </c>
      <c r="D11" s="71" t="s">
        <v>20</v>
      </c>
      <c r="E11" s="6" t="s">
        <v>20</v>
      </c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64" t="s">
        <v>20</v>
      </c>
      <c r="M11" s="64" t="s">
        <v>20</v>
      </c>
      <c r="N11" s="64" t="s">
        <v>20</v>
      </c>
      <c r="O11" s="94" t="s">
        <v>20</v>
      </c>
      <c r="P11" s="71">
        <v>3</v>
      </c>
      <c r="Q11" s="6">
        <v>3</v>
      </c>
      <c r="R11" s="6">
        <v>3</v>
      </c>
      <c r="S11" s="6">
        <v>2</v>
      </c>
      <c r="T11" s="6">
        <v>4</v>
      </c>
      <c r="U11" s="62">
        <v>123</v>
      </c>
      <c r="V11" s="103">
        <v>87</v>
      </c>
    </row>
    <row r="12" spans="1:22" ht="12.75">
      <c r="A12" s="62" t="s">
        <v>93</v>
      </c>
      <c r="B12" s="96" t="s">
        <v>219</v>
      </c>
      <c r="C12" s="96" t="s">
        <v>220</v>
      </c>
      <c r="D12" s="70" t="s">
        <v>20</v>
      </c>
      <c r="E12" s="62" t="s">
        <v>20</v>
      </c>
      <c r="F12" s="62" t="s">
        <v>20</v>
      </c>
      <c r="G12" s="62">
        <v>3</v>
      </c>
      <c r="H12" s="62" t="s">
        <v>20</v>
      </c>
      <c r="I12" s="62" t="s">
        <v>20</v>
      </c>
      <c r="J12" s="62" t="s">
        <v>20</v>
      </c>
      <c r="K12" s="62">
        <v>2</v>
      </c>
      <c r="L12" s="62">
        <v>3</v>
      </c>
      <c r="M12" s="62">
        <v>3</v>
      </c>
      <c r="N12" s="62" t="s">
        <v>20</v>
      </c>
      <c r="O12" s="95" t="s">
        <v>20</v>
      </c>
      <c r="P12" s="71" t="s">
        <v>20</v>
      </c>
      <c r="Q12" s="64" t="s">
        <v>20</v>
      </c>
      <c r="R12" s="64" t="s">
        <v>20</v>
      </c>
      <c r="S12" s="64" t="s">
        <v>20</v>
      </c>
      <c r="T12" s="64" t="s">
        <v>20</v>
      </c>
      <c r="U12" s="62">
        <v>128</v>
      </c>
      <c r="V12" s="103">
        <v>92</v>
      </c>
    </row>
    <row r="13" spans="1:22" ht="12.75">
      <c r="A13" s="62" t="s">
        <v>96</v>
      </c>
      <c r="B13" s="63" t="s">
        <v>210</v>
      </c>
      <c r="C13" s="108" t="s">
        <v>211</v>
      </c>
      <c r="D13" s="71" t="s">
        <v>20</v>
      </c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4" t="s">
        <v>20</v>
      </c>
      <c r="M13" s="64" t="s">
        <v>20</v>
      </c>
      <c r="N13" s="64" t="s">
        <v>20</v>
      </c>
      <c r="O13" s="94" t="s">
        <v>20</v>
      </c>
      <c r="P13" s="71">
        <v>4</v>
      </c>
      <c r="Q13" s="6">
        <v>4</v>
      </c>
      <c r="R13" s="6">
        <v>4</v>
      </c>
      <c r="S13" s="6">
        <v>6</v>
      </c>
      <c r="T13" s="6">
        <v>7</v>
      </c>
      <c r="U13" s="62">
        <v>133</v>
      </c>
      <c r="V13" s="103">
        <v>97</v>
      </c>
    </row>
    <row r="14" spans="1:22" ht="13.5" thickBot="1">
      <c r="A14" s="62" t="s">
        <v>99</v>
      </c>
      <c r="B14" s="63" t="s">
        <v>91</v>
      </c>
      <c r="C14" s="108" t="s">
        <v>92</v>
      </c>
      <c r="D14" s="18" t="s">
        <v>20</v>
      </c>
      <c r="E14" s="19" t="s">
        <v>20</v>
      </c>
      <c r="F14" s="19" t="s">
        <v>20</v>
      </c>
      <c r="G14" s="19" t="s">
        <v>20</v>
      </c>
      <c r="H14" s="19" t="s">
        <v>20</v>
      </c>
      <c r="I14" s="19" t="s">
        <v>20</v>
      </c>
      <c r="J14" s="19" t="s">
        <v>20</v>
      </c>
      <c r="K14" s="19" t="s">
        <v>20</v>
      </c>
      <c r="L14" s="19" t="s">
        <v>20</v>
      </c>
      <c r="M14" s="19" t="s">
        <v>20</v>
      </c>
      <c r="N14" s="19" t="s">
        <v>20</v>
      </c>
      <c r="O14" s="99" t="s">
        <v>20</v>
      </c>
      <c r="P14" s="104" t="s">
        <v>20</v>
      </c>
      <c r="Q14" s="105" t="s">
        <v>20</v>
      </c>
      <c r="R14" s="105" t="s">
        <v>20</v>
      </c>
      <c r="S14" s="19" t="s">
        <v>196</v>
      </c>
      <c r="T14" s="19" t="s">
        <v>196</v>
      </c>
      <c r="U14" s="106" t="s">
        <v>224</v>
      </c>
      <c r="V14" s="107" t="s">
        <v>225</v>
      </c>
    </row>
  </sheetData>
  <mergeCells count="3">
    <mergeCell ref="A1:V4"/>
    <mergeCell ref="D5:O5"/>
    <mergeCell ref="P5:T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E25" sqref="E25"/>
    </sheetView>
  </sheetViews>
  <sheetFormatPr defaultColWidth="9.140625" defaultRowHeight="12.75"/>
  <cols>
    <col min="2" max="2" width="14.57421875" style="0" bestFit="1" customWidth="1"/>
  </cols>
  <sheetData>
    <row r="1" spans="1:15" ht="12.75">
      <c r="A1" s="121" t="s">
        <v>111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1:15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1:15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</row>
    <row r="4" spans="1:15" ht="13.5" thickBo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</row>
    <row r="5" spans="4:13" ht="13.5" thickBot="1">
      <c r="D5" s="130" t="s">
        <v>123</v>
      </c>
      <c r="E5" s="130"/>
      <c r="F5" s="130"/>
      <c r="G5" s="130"/>
      <c r="H5" s="130" t="s">
        <v>124</v>
      </c>
      <c r="I5" s="130"/>
      <c r="J5" s="130"/>
      <c r="K5" s="130"/>
      <c r="L5" s="130"/>
      <c r="M5" s="130"/>
    </row>
    <row r="6" spans="1:15" ht="12.75">
      <c r="A6" s="62" t="s">
        <v>0</v>
      </c>
      <c r="B6" s="63" t="s">
        <v>1</v>
      </c>
      <c r="C6" s="65" t="s">
        <v>77</v>
      </c>
      <c r="D6" s="66" t="s">
        <v>4</v>
      </c>
      <c r="E6" s="67" t="s">
        <v>7</v>
      </c>
      <c r="F6" s="67" t="s">
        <v>8</v>
      </c>
      <c r="G6" s="68" t="s">
        <v>9</v>
      </c>
      <c r="H6" s="66" t="s">
        <v>10</v>
      </c>
      <c r="I6" s="67" t="s">
        <v>11</v>
      </c>
      <c r="J6" s="67" t="s">
        <v>112</v>
      </c>
      <c r="K6" s="67" t="s">
        <v>113</v>
      </c>
      <c r="L6" s="67" t="s">
        <v>114</v>
      </c>
      <c r="M6" s="68" t="s">
        <v>115</v>
      </c>
      <c r="N6" s="74" t="s">
        <v>78</v>
      </c>
      <c r="O6" s="77" t="s">
        <v>79</v>
      </c>
    </row>
    <row r="7" spans="1:15" ht="12.75">
      <c r="A7" s="62" t="s">
        <v>80</v>
      </c>
      <c r="B7" s="63" t="s">
        <v>81</v>
      </c>
      <c r="C7" s="65" t="s">
        <v>82</v>
      </c>
      <c r="D7" s="70" t="s">
        <v>196</v>
      </c>
      <c r="E7" s="70" t="s">
        <v>196</v>
      </c>
      <c r="F7" s="70" t="s">
        <v>196</v>
      </c>
      <c r="G7" s="70" t="s">
        <v>196</v>
      </c>
      <c r="H7" s="70" t="s">
        <v>196</v>
      </c>
      <c r="I7" s="6">
        <v>2</v>
      </c>
      <c r="J7" s="6">
        <v>2</v>
      </c>
      <c r="K7" s="64" t="s">
        <v>20</v>
      </c>
      <c r="L7" s="6">
        <v>2</v>
      </c>
      <c r="M7" s="72">
        <v>2</v>
      </c>
      <c r="N7" s="75" t="s">
        <v>121</v>
      </c>
      <c r="O7" s="78" t="s">
        <v>120</v>
      </c>
    </row>
    <row r="8" spans="1:15" ht="12.75">
      <c r="A8" s="62" t="s">
        <v>83</v>
      </c>
      <c r="B8" s="63" t="s">
        <v>49</v>
      </c>
      <c r="C8" s="65" t="s">
        <v>50</v>
      </c>
      <c r="D8" s="69">
        <v>4</v>
      </c>
      <c r="E8" s="6">
        <v>2</v>
      </c>
      <c r="F8" s="64">
        <v>5</v>
      </c>
      <c r="G8" s="21">
        <v>2</v>
      </c>
      <c r="H8" s="70">
        <v>2</v>
      </c>
      <c r="I8" s="70" t="s">
        <v>196</v>
      </c>
      <c r="J8" s="70" t="s">
        <v>196</v>
      </c>
      <c r="K8" s="70" t="s">
        <v>196</v>
      </c>
      <c r="L8" s="70" t="s">
        <v>196</v>
      </c>
      <c r="M8" s="70" t="s">
        <v>196</v>
      </c>
      <c r="N8" s="75" t="s">
        <v>122</v>
      </c>
      <c r="O8" s="78" t="s">
        <v>120</v>
      </c>
    </row>
    <row r="9" spans="1:15" ht="12.75">
      <c r="A9" s="62" t="s">
        <v>84</v>
      </c>
      <c r="B9" s="63" t="s">
        <v>88</v>
      </c>
      <c r="C9" s="65" t="s">
        <v>89</v>
      </c>
      <c r="D9" s="71">
        <v>2</v>
      </c>
      <c r="E9" s="6">
        <v>5</v>
      </c>
      <c r="F9" s="6">
        <v>4</v>
      </c>
      <c r="G9" s="21">
        <v>4</v>
      </c>
      <c r="H9" s="69">
        <v>6</v>
      </c>
      <c r="I9" s="64">
        <v>5</v>
      </c>
      <c r="J9" s="62">
        <v>3</v>
      </c>
      <c r="K9" s="62">
        <v>2</v>
      </c>
      <c r="L9" s="62">
        <v>3</v>
      </c>
      <c r="M9" s="73">
        <v>3</v>
      </c>
      <c r="N9" s="76">
        <v>37</v>
      </c>
      <c r="O9" s="79">
        <v>26</v>
      </c>
    </row>
    <row r="10" spans="1:15" ht="12.75">
      <c r="A10" s="62" t="s">
        <v>87</v>
      </c>
      <c r="B10" s="63" t="s">
        <v>94</v>
      </c>
      <c r="C10" s="65" t="s">
        <v>95</v>
      </c>
      <c r="D10" s="71">
        <v>6</v>
      </c>
      <c r="E10" s="64">
        <v>7</v>
      </c>
      <c r="F10" s="6">
        <v>6</v>
      </c>
      <c r="G10" s="21">
        <v>5</v>
      </c>
      <c r="H10" s="70">
        <v>4</v>
      </c>
      <c r="I10" s="62">
        <v>3</v>
      </c>
      <c r="J10" s="64" t="s">
        <v>20</v>
      </c>
      <c r="K10" s="62">
        <v>3</v>
      </c>
      <c r="L10" s="62">
        <v>4</v>
      </c>
      <c r="M10" s="73">
        <v>4</v>
      </c>
      <c r="N10" s="76">
        <v>58</v>
      </c>
      <c r="O10" s="79">
        <v>35</v>
      </c>
    </row>
    <row r="11" spans="1:15" ht="12.75">
      <c r="A11" s="62" t="s">
        <v>90</v>
      </c>
      <c r="B11" s="63" t="s">
        <v>97</v>
      </c>
      <c r="C11" s="65" t="s">
        <v>98</v>
      </c>
      <c r="D11" s="69" t="s">
        <v>20</v>
      </c>
      <c r="E11" s="6">
        <v>8</v>
      </c>
      <c r="F11" s="6">
        <v>2</v>
      </c>
      <c r="G11" s="21">
        <v>8</v>
      </c>
      <c r="H11" s="70">
        <v>5</v>
      </c>
      <c r="I11" s="62">
        <v>6</v>
      </c>
      <c r="J11" s="62">
        <v>4</v>
      </c>
      <c r="K11" s="62">
        <v>5</v>
      </c>
      <c r="L11" s="64" t="s">
        <v>20</v>
      </c>
      <c r="M11" s="73">
        <v>6</v>
      </c>
      <c r="N11" s="76">
        <v>76</v>
      </c>
      <c r="O11" s="79">
        <v>44</v>
      </c>
    </row>
    <row r="12" spans="1:15" ht="12.75">
      <c r="A12" s="62" t="s">
        <v>93</v>
      </c>
      <c r="B12" s="63" t="s">
        <v>118</v>
      </c>
      <c r="C12" s="65" t="s">
        <v>119</v>
      </c>
      <c r="D12" s="70" t="s">
        <v>20</v>
      </c>
      <c r="E12" s="62" t="s">
        <v>20</v>
      </c>
      <c r="F12" s="64" t="s">
        <v>20</v>
      </c>
      <c r="G12" s="72" t="s">
        <v>20</v>
      </c>
      <c r="H12" s="70">
        <v>3</v>
      </c>
      <c r="I12" s="62">
        <v>4</v>
      </c>
      <c r="J12" s="62">
        <v>5</v>
      </c>
      <c r="K12" s="62">
        <v>4</v>
      </c>
      <c r="L12" s="62">
        <v>5</v>
      </c>
      <c r="M12" s="73">
        <v>5</v>
      </c>
      <c r="N12" s="76">
        <v>90</v>
      </c>
      <c r="O12" s="79">
        <v>54</v>
      </c>
    </row>
    <row r="13" spans="1:15" ht="12.75">
      <c r="A13" s="62" t="s">
        <v>96</v>
      </c>
      <c r="B13" s="63" t="s">
        <v>85</v>
      </c>
      <c r="C13" s="65" t="s">
        <v>86</v>
      </c>
      <c r="D13" s="71" t="s">
        <v>20</v>
      </c>
      <c r="E13" s="6">
        <v>3</v>
      </c>
      <c r="F13" s="6">
        <v>3</v>
      </c>
      <c r="G13" s="21">
        <v>3</v>
      </c>
      <c r="H13" s="70" t="s">
        <v>20</v>
      </c>
      <c r="I13" s="62" t="s">
        <v>20</v>
      </c>
      <c r="J13" s="62" t="s">
        <v>20</v>
      </c>
      <c r="K13" s="62" t="s">
        <v>20</v>
      </c>
      <c r="L13" s="64" t="s">
        <v>20</v>
      </c>
      <c r="M13" s="72" t="s">
        <v>20</v>
      </c>
      <c r="N13" s="76">
        <v>121</v>
      </c>
      <c r="O13" s="79">
        <v>79</v>
      </c>
    </row>
    <row r="14" spans="1:15" ht="12.75">
      <c r="A14" s="62" t="s">
        <v>99</v>
      </c>
      <c r="B14" s="63" t="s">
        <v>91</v>
      </c>
      <c r="C14" s="65" t="s">
        <v>92</v>
      </c>
      <c r="D14" s="71" t="s">
        <v>20</v>
      </c>
      <c r="E14" s="6">
        <v>4</v>
      </c>
      <c r="F14" s="6">
        <v>7</v>
      </c>
      <c r="G14" s="21">
        <v>6</v>
      </c>
      <c r="H14" s="70">
        <v>7</v>
      </c>
      <c r="I14" s="62" t="s">
        <v>20</v>
      </c>
      <c r="J14" s="62" t="s">
        <v>20</v>
      </c>
      <c r="K14" s="62" t="s">
        <v>20</v>
      </c>
      <c r="L14" s="64" t="s">
        <v>20</v>
      </c>
      <c r="M14" s="72" t="s">
        <v>20</v>
      </c>
      <c r="N14" s="76">
        <v>120</v>
      </c>
      <c r="O14" s="79">
        <v>80</v>
      </c>
    </row>
    <row r="15" spans="1:15" ht="12.75">
      <c r="A15" s="62" t="s">
        <v>102</v>
      </c>
      <c r="B15" s="63" t="s">
        <v>104</v>
      </c>
      <c r="C15" s="65" t="s">
        <v>105</v>
      </c>
      <c r="D15" s="71">
        <v>7</v>
      </c>
      <c r="E15" s="6">
        <v>10</v>
      </c>
      <c r="F15" s="6">
        <v>10</v>
      </c>
      <c r="G15" s="21">
        <v>9</v>
      </c>
      <c r="H15" s="70" t="s">
        <v>20</v>
      </c>
      <c r="I15" s="62">
        <v>7</v>
      </c>
      <c r="J15" s="62" t="s">
        <v>20</v>
      </c>
      <c r="K15" s="62" t="s">
        <v>20</v>
      </c>
      <c r="L15" s="64" t="s">
        <v>20</v>
      </c>
      <c r="M15" s="72" t="s">
        <v>20</v>
      </c>
      <c r="N15" s="76">
        <v>123</v>
      </c>
      <c r="O15" s="79">
        <v>85</v>
      </c>
    </row>
    <row r="16" spans="1:15" ht="12.75">
      <c r="A16" s="62" t="s">
        <v>103</v>
      </c>
      <c r="B16" s="63" t="s">
        <v>100</v>
      </c>
      <c r="C16" s="65" t="s">
        <v>101</v>
      </c>
      <c r="D16" s="71">
        <v>3</v>
      </c>
      <c r="E16" s="6" t="s">
        <v>20</v>
      </c>
      <c r="F16" s="6">
        <v>8</v>
      </c>
      <c r="G16" s="21">
        <v>7</v>
      </c>
      <c r="H16" s="70" t="s">
        <v>20</v>
      </c>
      <c r="I16" s="62" t="s">
        <v>20</v>
      </c>
      <c r="J16" s="62" t="s">
        <v>20</v>
      </c>
      <c r="K16" s="62" t="s">
        <v>20</v>
      </c>
      <c r="L16" s="64" t="s">
        <v>20</v>
      </c>
      <c r="M16" s="72" t="s">
        <v>20</v>
      </c>
      <c r="N16" s="76">
        <v>130</v>
      </c>
      <c r="O16" s="79">
        <v>88</v>
      </c>
    </row>
    <row r="17" spans="1:15" ht="12.75">
      <c r="A17" s="62" t="s">
        <v>106</v>
      </c>
      <c r="B17" s="63" t="s">
        <v>55</v>
      </c>
      <c r="C17" s="65" t="s">
        <v>56</v>
      </c>
      <c r="D17" s="71">
        <v>5</v>
      </c>
      <c r="E17" s="6">
        <v>6</v>
      </c>
      <c r="F17" s="6" t="s">
        <v>20</v>
      </c>
      <c r="G17" s="21" t="s">
        <v>20</v>
      </c>
      <c r="H17" s="70" t="s">
        <v>20</v>
      </c>
      <c r="I17" s="62" t="s">
        <v>20</v>
      </c>
      <c r="J17" s="62" t="s">
        <v>20</v>
      </c>
      <c r="K17" s="62" t="s">
        <v>20</v>
      </c>
      <c r="L17" s="64" t="s">
        <v>20</v>
      </c>
      <c r="M17" s="72" t="s">
        <v>20</v>
      </c>
      <c r="N17" s="76">
        <v>139</v>
      </c>
      <c r="O17" s="79">
        <v>95</v>
      </c>
    </row>
    <row r="18" spans="1:15" ht="12.75">
      <c r="A18" s="62" t="s">
        <v>109</v>
      </c>
      <c r="B18" s="63" t="s">
        <v>107</v>
      </c>
      <c r="C18" s="65" t="s">
        <v>108</v>
      </c>
      <c r="D18" s="71">
        <v>8</v>
      </c>
      <c r="E18" s="6">
        <v>9</v>
      </c>
      <c r="F18" s="6">
        <v>9</v>
      </c>
      <c r="G18" s="21" t="s">
        <v>20</v>
      </c>
      <c r="H18" s="70" t="s">
        <v>20</v>
      </c>
      <c r="I18" s="62" t="s">
        <v>20</v>
      </c>
      <c r="J18" s="62" t="s">
        <v>20</v>
      </c>
      <c r="K18" s="62" t="s">
        <v>20</v>
      </c>
      <c r="L18" s="64" t="s">
        <v>20</v>
      </c>
      <c r="M18" s="72" t="s">
        <v>20</v>
      </c>
      <c r="N18" s="76">
        <v>138</v>
      </c>
      <c r="O18" s="79">
        <v>96</v>
      </c>
    </row>
    <row r="19" spans="1:15" ht="12.75">
      <c r="A19" s="62" t="s">
        <v>116</v>
      </c>
      <c r="B19" s="63" t="s">
        <v>12</v>
      </c>
      <c r="C19" s="65" t="s">
        <v>110</v>
      </c>
      <c r="D19" s="71" t="s">
        <v>20</v>
      </c>
      <c r="E19" s="6">
        <v>11</v>
      </c>
      <c r="F19" s="6" t="s">
        <v>20</v>
      </c>
      <c r="G19" s="21">
        <v>10</v>
      </c>
      <c r="H19" s="70" t="s">
        <v>20</v>
      </c>
      <c r="I19" s="62" t="s">
        <v>20</v>
      </c>
      <c r="J19" s="62" t="s">
        <v>20</v>
      </c>
      <c r="K19" s="62" t="s">
        <v>20</v>
      </c>
      <c r="L19" s="64" t="s">
        <v>20</v>
      </c>
      <c r="M19" s="72" t="s">
        <v>20</v>
      </c>
      <c r="N19" s="76">
        <v>149</v>
      </c>
      <c r="O19" s="79">
        <v>105</v>
      </c>
    </row>
  </sheetData>
  <mergeCells count="3">
    <mergeCell ref="A1:O4"/>
    <mergeCell ref="D5:G5"/>
    <mergeCell ref="H5:M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C8" sqref="C8"/>
    </sheetView>
  </sheetViews>
  <sheetFormatPr defaultColWidth="9.140625" defaultRowHeight="12.75"/>
  <cols>
    <col min="1" max="1" width="7.28125" style="0" bestFit="1" customWidth="1"/>
    <col min="2" max="2" width="61.57421875" style="0" customWidth="1"/>
    <col min="3" max="3" width="8.57421875" style="0" bestFit="1" customWidth="1"/>
  </cols>
  <sheetData>
    <row r="1" spans="1:3" ht="12.75">
      <c r="A1" s="132" t="s">
        <v>125</v>
      </c>
      <c r="B1" s="122"/>
      <c r="C1" s="123"/>
    </row>
    <row r="2" spans="1:3" ht="12.75">
      <c r="A2" s="124"/>
      <c r="B2" s="125"/>
      <c r="C2" s="126"/>
    </row>
    <row r="3" spans="1:3" ht="12.75">
      <c r="A3" s="124"/>
      <c r="B3" s="125"/>
      <c r="C3" s="126"/>
    </row>
    <row r="4" spans="1:3" ht="13.5" thickBot="1">
      <c r="A4" s="127"/>
      <c r="B4" s="128"/>
      <c r="C4" s="129"/>
    </row>
    <row r="5" spans="1:3" ht="20.25">
      <c r="A5" s="80" t="s">
        <v>126</v>
      </c>
      <c r="B5" s="81" t="s">
        <v>127</v>
      </c>
      <c r="C5" s="81" t="s">
        <v>128</v>
      </c>
    </row>
    <row r="6" spans="1:3" ht="20.25">
      <c r="A6" s="82" t="s">
        <v>80</v>
      </c>
      <c r="B6" s="83" t="s">
        <v>129</v>
      </c>
      <c r="C6" s="84" t="s">
        <v>130</v>
      </c>
    </row>
    <row r="7" spans="1:3" ht="20.25">
      <c r="A7" s="85" t="s">
        <v>83</v>
      </c>
      <c r="B7" s="83" t="s">
        <v>131</v>
      </c>
      <c r="C7" s="84" t="s">
        <v>132</v>
      </c>
    </row>
    <row r="8" spans="1:3" ht="20.25">
      <c r="A8" s="82" t="s">
        <v>84</v>
      </c>
      <c r="B8" s="83" t="s">
        <v>133</v>
      </c>
      <c r="C8" s="86" t="s">
        <v>134</v>
      </c>
    </row>
    <row r="9" spans="1:3" ht="20.25">
      <c r="A9" s="85" t="s">
        <v>87</v>
      </c>
      <c r="B9" s="83" t="s">
        <v>135</v>
      </c>
      <c r="C9" s="87" t="s">
        <v>136</v>
      </c>
    </row>
    <row r="10" spans="1:3" ht="20.25">
      <c r="A10" s="82" t="s">
        <v>90</v>
      </c>
      <c r="B10" s="83" t="s">
        <v>137</v>
      </c>
      <c r="C10" s="88" t="s">
        <v>138</v>
      </c>
    </row>
    <row r="11" spans="1:3" ht="20.25">
      <c r="A11" s="85" t="s">
        <v>93</v>
      </c>
      <c r="B11" s="83" t="s">
        <v>139</v>
      </c>
      <c r="C11" s="87" t="s">
        <v>140</v>
      </c>
    </row>
    <row r="12" spans="1:3" ht="20.25">
      <c r="A12" s="82" t="s">
        <v>96</v>
      </c>
      <c r="B12" s="83" t="s">
        <v>141</v>
      </c>
      <c r="C12" s="89" t="s">
        <v>142</v>
      </c>
    </row>
    <row r="13" spans="1:3" ht="20.25">
      <c r="A13" s="85" t="s">
        <v>99</v>
      </c>
      <c r="B13" s="83" t="s">
        <v>143</v>
      </c>
      <c r="C13" s="87" t="s">
        <v>144</v>
      </c>
    </row>
    <row r="14" spans="1:3" ht="20.25">
      <c r="A14" s="82" t="s">
        <v>102</v>
      </c>
      <c r="B14" s="83" t="s">
        <v>145</v>
      </c>
      <c r="C14" s="87" t="s">
        <v>146</v>
      </c>
    </row>
    <row r="15" spans="1:3" ht="20.25">
      <c r="A15" s="85" t="s">
        <v>103</v>
      </c>
      <c r="B15" s="83" t="s">
        <v>147</v>
      </c>
      <c r="C15" s="87" t="s">
        <v>148</v>
      </c>
    </row>
    <row r="16" spans="1:3" ht="20.25">
      <c r="A16" s="82" t="s">
        <v>106</v>
      </c>
      <c r="B16" s="83" t="s">
        <v>149</v>
      </c>
      <c r="C16" s="87" t="s">
        <v>150</v>
      </c>
    </row>
    <row r="17" spans="1:3" ht="20.25">
      <c r="A17" s="85" t="s">
        <v>106</v>
      </c>
      <c r="B17" s="83" t="s">
        <v>151</v>
      </c>
      <c r="C17" s="87" t="s">
        <v>150</v>
      </c>
    </row>
    <row r="18" spans="1:3" ht="20.25">
      <c r="A18" s="82" t="s">
        <v>106</v>
      </c>
      <c r="B18" s="83" t="s">
        <v>152</v>
      </c>
      <c r="C18" s="87" t="s">
        <v>150</v>
      </c>
    </row>
    <row r="19" spans="1:3" ht="20.25">
      <c r="A19" s="85" t="s">
        <v>117</v>
      </c>
      <c r="B19" s="83" t="s">
        <v>153</v>
      </c>
      <c r="C19" s="87" t="s">
        <v>154</v>
      </c>
    </row>
    <row r="20" spans="1:3" ht="20.25">
      <c r="A20" s="82" t="s">
        <v>155</v>
      </c>
      <c r="B20" s="83" t="s">
        <v>156</v>
      </c>
      <c r="C20" s="87" t="s">
        <v>157</v>
      </c>
    </row>
    <row r="21" spans="1:3" ht="20.25">
      <c r="A21" s="85" t="s">
        <v>158</v>
      </c>
      <c r="B21" s="83" t="s">
        <v>159</v>
      </c>
      <c r="C21" s="87" t="s">
        <v>160</v>
      </c>
    </row>
    <row r="22" spans="1:3" ht="20.25">
      <c r="A22" s="82" t="s">
        <v>161</v>
      </c>
      <c r="B22" s="90" t="s">
        <v>162</v>
      </c>
      <c r="C22" s="87" t="s">
        <v>163</v>
      </c>
    </row>
    <row r="23" spans="1:3" ht="20.25">
      <c r="A23" s="85" t="s">
        <v>164</v>
      </c>
      <c r="B23" s="91" t="s">
        <v>165</v>
      </c>
      <c r="C23" s="87" t="s">
        <v>166</v>
      </c>
    </row>
    <row r="24" spans="1:3" ht="20.25">
      <c r="A24" s="82" t="s">
        <v>167</v>
      </c>
      <c r="B24" s="90" t="s">
        <v>168</v>
      </c>
      <c r="C24" s="87" t="s">
        <v>169</v>
      </c>
    </row>
    <row r="25" spans="1:3" ht="20.25">
      <c r="A25" s="85" t="s">
        <v>170</v>
      </c>
      <c r="B25" s="91" t="s">
        <v>171</v>
      </c>
      <c r="C25" s="87" t="s">
        <v>172</v>
      </c>
    </row>
    <row r="26" spans="1:3" ht="20.25">
      <c r="A26" s="82" t="s">
        <v>173</v>
      </c>
      <c r="B26" s="92" t="s">
        <v>174</v>
      </c>
      <c r="C26" s="87" t="s">
        <v>175</v>
      </c>
    </row>
    <row r="27" spans="1:3" ht="20.25">
      <c r="A27" s="85" t="s">
        <v>176</v>
      </c>
      <c r="B27" s="93" t="s">
        <v>177</v>
      </c>
      <c r="C27" s="87" t="s">
        <v>178</v>
      </c>
    </row>
    <row r="28" spans="1:3" ht="20.25">
      <c r="A28" s="82" t="s">
        <v>176</v>
      </c>
      <c r="B28" s="93" t="s">
        <v>179</v>
      </c>
      <c r="C28" s="87" t="s">
        <v>180</v>
      </c>
    </row>
    <row r="29" spans="1:3" ht="20.25">
      <c r="A29" s="85" t="s">
        <v>181</v>
      </c>
      <c r="B29" s="93" t="s">
        <v>182</v>
      </c>
      <c r="C29" s="87" t="s">
        <v>183</v>
      </c>
    </row>
    <row r="30" spans="1:3" ht="20.25">
      <c r="A30" s="82" t="s">
        <v>184</v>
      </c>
      <c r="B30" s="92" t="s">
        <v>185</v>
      </c>
      <c r="C30" s="87" t="s">
        <v>186</v>
      </c>
    </row>
    <row r="31" spans="1:3" ht="20.25">
      <c r="A31" s="85" t="s">
        <v>187</v>
      </c>
      <c r="B31" s="92" t="s">
        <v>188</v>
      </c>
      <c r="C31" s="87" t="s">
        <v>189</v>
      </c>
    </row>
    <row r="32" spans="1:3" ht="20.25">
      <c r="A32" s="82" t="s">
        <v>190</v>
      </c>
      <c r="B32" s="92" t="s">
        <v>191</v>
      </c>
      <c r="C32" s="87" t="s">
        <v>192</v>
      </c>
    </row>
    <row r="33" spans="1:3" ht="20.25">
      <c r="A33" s="85" t="s">
        <v>193</v>
      </c>
      <c r="B33" s="93" t="s">
        <v>194</v>
      </c>
      <c r="C33" s="87" t="s">
        <v>195</v>
      </c>
    </row>
  </sheetData>
  <mergeCells count="1">
    <mergeCell ref="A1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FlexiTon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</dc:creator>
  <cp:keywords/>
  <dc:description/>
  <cp:lastModifiedBy>Matto</cp:lastModifiedBy>
  <dcterms:created xsi:type="dcterms:W3CDTF">2009-09-22T06:42:46Z</dcterms:created>
  <dcterms:modified xsi:type="dcterms:W3CDTF">2009-11-19T19:03:05Z</dcterms:modified>
  <cp:category/>
  <cp:version/>
  <cp:contentType/>
  <cp:contentStatus/>
</cp:coreProperties>
</file>