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6675" activeTab="6"/>
  </bookViews>
  <sheets>
    <sheet name="RS-X nöi" sheetId="1" r:id="rId1"/>
    <sheet name="RS-X férfi" sheetId="2" r:id="rId2"/>
    <sheet name="Rb Utánpótlás" sheetId="3" r:id="rId3"/>
    <sheet name="Rb Classic" sheetId="4" r:id="rId4"/>
    <sheet name="Nyílt" sheetId="5" r:id="rId5"/>
    <sheet name="Szlalom" sheetId="6" r:id="rId6"/>
    <sheet name="Formula" sheetId="7" r:id="rId7"/>
    <sheet name="Speed" sheetId="8" r:id="rId8"/>
    <sheet name="Freestyle" sheetId="9" r:id="rId9"/>
  </sheets>
  <definedNames/>
  <calcPr fullCalcOnLoad="1"/>
</workbook>
</file>

<file path=xl/sharedStrings.xml><?xml version="1.0" encoding="utf-8"?>
<sst xmlns="http://schemas.openxmlformats.org/spreadsheetml/2006/main" count="1306" uniqueCount="243">
  <si>
    <t>Helyezés</t>
  </si>
  <si>
    <t>Név</t>
  </si>
  <si>
    <t>Vitorlaszám</t>
  </si>
  <si>
    <t>Pont</t>
  </si>
  <si>
    <t>Detre Dia</t>
  </si>
  <si>
    <t>HUN-7</t>
  </si>
  <si>
    <t>Vértesy Mónika</t>
  </si>
  <si>
    <t>HUN-100</t>
  </si>
  <si>
    <t>Csanaky Szilvia</t>
  </si>
  <si>
    <t>HUN-23</t>
  </si>
  <si>
    <t>Cholnoky Sára</t>
  </si>
  <si>
    <t>HUN-119</t>
  </si>
  <si>
    <t>DNC</t>
  </si>
  <si>
    <t>OCS</t>
  </si>
  <si>
    <t>futam 1</t>
  </si>
  <si>
    <t>futam 2</t>
  </si>
  <si>
    <t>futam 3</t>
  </si>
  <si>
    <t>futam4</t>
  </si>
  <si>
    <t>futam 5</t>
  </si>
  <si>
    <t>futam 6</t>
  </si>
  <si>
    <t>futam 7</t>
  </si>
  <si>
    <t>futam 8</t>
  </si>
  <si>
    <t>futam 9</t>
  </si>
  <si>
    <t>futam 10</t>
  </si>
  <si>
    <t>futam 11</t>
  </si>
  <si>
    <t>futam 12</t>
  </si>
  <si>
    <t>futam 13</t>
  </si>
  <si>
    <t>futam 14</t>
  </si>
  <si>
    <t>futam 15</t>
  </si>
  <si>
    <t>futam 16</t>
  </si>
  <si>
    <t>futam 17</t>
  </si>
  <si>
    <t>futam 18</t>
  </si>
  <si>
    <t>futam 19</t>
  </si>
  <si>
    <t>futam 20</t>
  </si>
  <si>
    <t>futam 21</t>
  </si>
  <si>
    <t>futam 22</t>
  </si>
  <si>
    <t>futam 23</t>
  </si>
  <si>
    <t>futam 24</t>
  </si>
  <si>
    <t>futam 25</t>
  </si>
  <si>
    <t>futam 26</t>
  </si>
  <si>
    <t>futam 27</t>
  </si>
  <si>
    <t>futam 28</t>
  </si>
  <si>
    <t>futam 29</t>
  </si>
  <si>
    <t>futam 30</t>
  </si>
  <si>
    <t>futam 31</t>
  </si>
  <si>
    <t>futam 32</t>
  </si>
  <si>
    <t>futam 33</t>
  </si>
  <si>
    <t>futam 34</t>
  </si>
  <si>
    <t>futam 35</t>
  </si>
  <si>
    <t>futam 36</t>
  </si>
  <si>
    <t>futam 37</t>
  </si>
  <si>
    <t>futam 38</t>
  </si>
  <si>
    <t>futam 39</t>
  </si>
  <si>
    <t>futam 40</t>
  </si>
  <si>
    <t>DNF</t>
  </si>
  <si>
    <t>RS-X férfi</t>
  </si>
  <si>
    <t>Gádorfalvi Áron</t>
  </si>
  <si>
    <t>HUN-1</t>
  </si>
  <si>
    <t>Varga Gábor</t>
  </si>
  <si>
    <t>HUN 99</t>
  </si>
  <si>
    <t>Erdélyi István</t>
  </si>
  <si>
    <t>HUN-66</t>
  </si>
  <si>
    <t>Zöllner Viktor</t>
  </si>
  <si>
    <t>HUN-6</t>
  </si>
  <si>
    <t>Balatonfüred I.</t>
  </si>
  <si>
    <t>Balatonfüred II</t>
  </si>
  <si>
    <t>Balatonfüred III.</t>
  </si>
  <si>
    <t>Tölgyesy Csaba</t>
  </si>
  <si>
    <t>HUN-96</t>
  </si>
  <si>
    <t>DNS</t>
  </si>
  <si>
    <t>György Ádám</t>
  </si>
  <si>
    <t>HUN-87</t>
  </si>
  <si>
    <t>Utassy Loránd</t>
  </si>
  <si>
    <t>HUN-71</t>
  </si>
  <si>
    <t>Rb Utánpótlás</t>
  </si>
  <si>
    <t>Kósa Dani</t>
  </si>
  <si>
    <t>HUN-43</t>
  </si>
  <si>
    <t>Gilicze Noémi</t>
  </si>
  <si>
    <t>HUN-63</t>
  </si>
  <si>
    <t>Nagy Kinga</t>
  </si>
  <si>
    <t>HUN 101</t>
  </si>
  <si>
    <t>Rb Classic</t>
  </si>
  <si>
    <t>Gádorfalvi Károly</t>
  </si>
  <si>
    <t>HUN-4</t>
  </si>
  <si>
    <t>Papp Zoltán</t>
  </si>
  <si>
    <t>HUN-10</t>
  </si>
  <si>
    <t>Szontagh András</t>
  </si>
  <si>
    <t>HUN-57</t>
  </si>
  <si>
    <t>Dr Urbán Tibor</t>
  </si>
  <si>
    <t>HUN-78</t>
  </si>
  <si>
    <t>Körtvélyesi Miklós</t>
  </si>
  <si>
    <t>HUN-28</t>
  </si>
  <si>
    <t>Urbán Erzsébet</t>
  </si>
  <si>
    <t>HUN-215</t>
  </si>
  <si>
    <t>Nyílt</t>
  </si>
  <si>
    <t>Dr Molnár Ákos</t>
  </si>
  <si>
    <t>HUN-5</t>
  </si>
  <si>
    <t>Varga Attila</t>
  </si>
  <si>
    <t>HUN-186</t>
  </si>
  <si>
    <t>Pártos György</t>
  </si>
  <si>
    <t>HUN-16</t>
  </si>
  <si>
    <t>Andrusch István</t>
  </si>
  <si>
    <t>HUN 98</t>
  </si>
  <si>
    <t>Gemela Gábor</t>
  </si>
  <si>
    <t>HUN 112</t>
  </si>
  <si>
    <t>Glofák Olivér</t>
  </si>
  <si>
    <t>HUN 61</t>
  </si>
  <si>
    <t>futam 4</t>
  </si>
  <si>
    <t>futam 41</t>
  </si>
  <si>
    <t>futam 42</t>
  </si>
  <si>
    <t>futam 43</t>
  </si>
  <si>
    <t>futam 44</t>
  </si>
  <si>
    <t>Kerek Gábor</t>
  </si>
  <si>
    <t>HUN 6</t>
  </si>
  <si>
    <t>HUN 176</t>
  </si>
  <si>
    <t>AUT 191</t>
  </si>
  <si>
    <t>Torma János</t>
  </si>
  <si>
    <t>HUN 14</t>
  </si>
  <si>
    <t>Siófok Ezüstpart V.</t>
  </si>
  <si>
    <t>Balatonalmádi VI.</t>
  </si>
  <si>
    <t>Keszthely VII.</t>
  </si>
  <si>
    <t>Balatonfüred VIII.</t>
  </si>
  <si>
    <t>Siófok IV.</t>
  </si>
  <si>
    <t>Induló</t>
  </si>
  <si>
    <t>V.szám</t>
  </si>
  <si>
    <t>1. futam</t>
  </si>
  <si>
    <t>2. futam</t>
  </si>
  <si>
    <t>3. futam</t>
  </si>
  <si>
    <t>4. futam</t>
  </si>
  <si>
    <t>5. futam</t>
  </si>
  <si>
    <t>6. futam</t>
  </si>
  <si>
    <t>7. futam</t>
  </si>
  <si>
    <t>8. futam</t>
  </si>
  <si>
    <t>9. futam</t>
  </si>
  <si>
    <t>10. futam</t>
  </si>
  <si>
    <t>11. futam</t>
  </si>
  <si>
    <t>12. futam</t>
  </si>
  <si>
    <t>13. futam</t>
  </si>
  <si>
    <t>14. futam</t>
  </si>
  <si>
    <t>15. futam</t>
  </si>
  <si>
    <t>16. futam</t>
  </si>
  <si>
    <t>17. futam</t>
  </si>
  <si>
    <t>Koszti Gábor</t>
  </si>
  <si>
    <t>HUN 90</t>
  </si>
  <si>
    <t>HUN 5</t>
  </si>
  <si>
    <t>HUN 16</t>
  </si>
  <si>
    <t>HUN 71</t>
  </si>
  <si>
    <t>Lazsádi László</t>
  </si>
  <si>
    <t>HUN 21</t>
  </si>
  <si>
    <t>Szlalom</t>
  </si>
  <si>
    <t>Garda</t>
  </si>
  <si>
    <t>Györök</t>
  </si>
  <si>
    <t>Formula</t>
  </si>
  <si>
    <t>Petróczy Balázs</t>
  </si>
  <si>
    <t>HUN 107</t>
  </si>
  <si>
    <t>Viganj</t>
  </si>
  <si>
    <t>Nove Mlyny</t>
  </si>
  <si>
    <t>Preman</t>
  </si>
  <si>
    <t>Hely</t>
  </si>
  <si>
    <t>1.</t>
  </si>
  <si>
    <t>PÁRTOS GYÖRGY (HUN 16)</t>
  </si>
  <si>
    <t>59.3</t>
  </si>
  <si>
    <t>2.</t>
  </si>
  <si>
    <t>GLOFÁK OLIVÉR (HUN 61)</t>
  </si>
  <si>
    <t>3.</t>
  </si>
  <si>
    <t>KEREK GÁBOR (HUN 176)</t>
  </si>
  <si>
    <t>4.</t>
  </si>
  <si>
    <t>UTASSY LORÁND (HUN 71)</t>
  </si>
  <si>
    <t>52.7</t>
  </si>
  <si>
    <t>5.</t>
  </si>
  <si>
    <t>VARGA GÁBOR (HUN 99)</t>
  </si>
  <si>
    <t>51.5</t>
  </si>
  <si>
    <t>6.</t>
  </si>
  <si>
    <t>KOSZTI GÁBOR (HUN 90)</t>
  </si>
  <si>
    <t>51.4</t>
  </si>
  <si>
    <t>7.</t>
  </si>
  <si>
    <t>GEMELA GÁBOR (HUN 112)</t>
  </si>
  <si>
    <t>8.</t>
  </si>
  <si>
    <t>RÁDÓCZY BARNA (HUN 202)</t>
  </si>
  <si>
    <t>49.9</t>
  </si>
  <si>
    <t>9.</t>
  </si>
  <si>
    <t>VARGA ATTILA (HUN 186)</t>
  </si>
  <si>
    <t>10.</t>
  </si>
  <si>
    <t>47.7</t>
  </si>
  <si>
    <t>11.</t>
  </si>
  <si>
    <t>12.</t>
  </si>
  <si>
    <t>TÖLGYESY CSABA (HUN 96)</t>
  </si>
  <si>
    <t>43.9</t>
  </si>
  <si>
    <t>13.</t>
  </si>
  <si>
    <t>SERFŐZŐ ANDRÁS (HUN 75)</t>
  </si>
  <si>
    <t>42.1</t>
  </si>
  <si>
    <t>14.</t>
  </si>
  <si>
    <t>15.</t>
  </si>
  <si>
    <t>GYÖRGY LÁSZLÓ (HUN 8)</t>
  </si>
  <si>
    <t>39.3</t>
  </si>
  <si>
    <t>16.</t>
  </si>
  <si>
    <t>CHOLNOKY SÁRA (HUN 119)</t>
  </si>
  <si>
    <t>33.7</t>
  </si>
  <si>
    <t>66.1</t>
  </si>
  <si>
    <t>59.9</t>
  </si>
  <si>
    <t>ZÖLLNER VIKTOR (HUN 6)</t>
  </si>
  <si>
    <t>NAGY BERTALAN</t>
  </si>
  <si>
    <t>59.1</t>
  </si>
  <si>
    <t>DR. MOLNÁR ÁKOS (HUN 5)</t>
  </si>
  <si>
    <t>58.9</t>
  </si>
  <si>
    <t>58.7</t>
  </si>
  <si>
    <t>56.3</t>
  </si>
  <si>
    <t>52.9</t>
  </si>
  <si>
    <t>17.</t>
  </si>
  <si>
    <t>PORSCHE PEST SPEED MAGYAR BAJNOKSÁG     2007</t>
  </si>
  <si>
    <t>KM/H</t>
  </si>
  <si>
    <t>NÉV</t>
  </si>
  <si>
    <t>TORMA JÁNOS (HUN 1111)</t>
  </si>
  <si>
    <t>RS-X női</t>
  </si>
  <si>
    <t>Freestyle</t>
  </si>
  <si>
    <t>Gárdony</t>
  </si>
  <si>
    <t>Horányi-Névy András</t>
  </si>
  <si>
    <t>HUN 999</t>
  </si>
  <si>
    <t>0.7</t>
  </si>
  <si>
    <t>1.4</t>
  </si>
  <si>
    <t>Vető Márton</t>
  </si>
  <si>
    <t>HUN 84</t>
  </si>
  <si>
    <t>Gyömrey Ádám</t>
  </si>
  <si>
    <t>HUN 104</t>
  </si>
  <si>
    <t>8</t>
  </si>
  <si>
    <t>Bogár Tamás</t>
  </si>
  <si>
    <t>HUN 527</t>
  </si>
  <si>
    <t>11</t>
  </si>
  <si>
    <t>12</t>
  </si>
  <si>
    <t>Hornung Péter</t>
  </si>
  <si>
    <t>Tóth Zalán</t>
  </si>
  <si>
    <t>Vincze Péter</t>
  </si>
  <si>
    <t>HUN 212</t>
  </si>
  <si>
    <t>10.7</t>
  </si>
  <si>
    <t>Marton András</t>
  </si>
  <si>
    <t>HUN 24</t>
  </si>
  <si>
    <t>15</t>
  </si>
  <si>
    <t>Dobozy Dániel</t>
  </si>
  <si>
    <t>HUN 335</t>
  </si>
  <si>
    <t>18</t>
  </si>
  <si>
    <t>HUN 720</t>
  </si>
  <si>
    <t>race 1</t>
  </si>
  <si>
    <t>race 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</si>
</sst>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9">
    <font>
      <sz val="10"/>
      <name val="Arial"/>
      <family val="0"/>
    </font>
    <font>
      <sz val="2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6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</fonts>
  <fills count="9">
    <fill>
      <patternFill/>
    </fill>
    <fill>
      <patternFill patternType="gray125"/>
    </fill>
    <fill>
      <patternFill patternType="gray06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14" fillId="0" borderId="7" xfId="0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5" xfId="0" applyFont="1" applyBorder="1" applyAlignment="1">
      <alignment/>
    </xf>
    <xf numFmtId="49" fontId="15" fillId="0" borderId="6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1" xfId="0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7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zoomScale="75" zoomScaleNormal="75" workbookViewId="0" topLeftCell="A1">
      <pane xSplit="4" ySplit="9" topLeftCell="AF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D8"/>
    </sheetView>
  </sheetViews>
  <sheetFormatPr defaultColWidth="9.140625" defaultRowHeight="12.75"/>
  <cols>
    <col min="1" max="1" width="11.28125" style="0" bestFit="1" customWidth="1"/>
    <col min="2" max="2" width="16.00390625" style="0" bestFit="1" customWidth="1"/>
    <col min="3" max="3" width="14.28125" style="0" bestFit="1" customWidth="1"/>
    <col min="4" max="4" width="6.421875" style="0" bestFit="1" customWidth="1"/>
    <col min="5" max="7" width="9.421875" style="0" bestFit="1" customWidth="1"/>
    <col min="8" max="8" width="8.8515625" style="0" bestFit="1" customWidth="1"/>
    <col min="9" max="13" width="9.421875" style="0" bestFit="1" customWidth="1"/>
    <col min="14" max="48" width="10.8515625" style="0" bestFit="1" customWidth="1"/>
  </cols>
  <sheetData>
    <row r="1" spans="1:11" ht="12.75" customHeight="1">
      <c r="A1" s="185" t="s">
        <v>213</v>
      </c>
      <c r="B1" s="185"/>
      <c r="C1" s="185"/>
      <c r="D1" s="185"/>
      <c r="E1" s="6"/>
      <c r="F1" s="6"/>
      <c r="G1" s="1"/>
      <c r="H1" s="1"/>
      <c r="I1" s="1"/>
      <c r="J1" s="1"/>
      <c r="K1" s="1"/>
    </row>
    <row r="2" spans="1:11" ht="12.75">
      <c r="A2" s="185"/>
      <c r="B2" s="185"/>
      <c r="C2" s="185"/>
      <c r="D2" s="185"/>
      <c r="E2" s="6"/>
      <c r="F2" s="6"/>
      <c r="G2" s="1"/>
      <c r="H2" s="1"/>
      <c r="I2" s="1"/>
      <c r="J2" s="1"/>
      <c r="K2" s="1"/>
    </row>
    <row r="3" spans="1:11" ht="12.75">
      <c r="A3" s="185"/>
      <c r="B3" s="185"/>
      <c r="C3" s="185"/>
      <c r="D3" s="185"/>
      <c r="E3" s="6"/>
      <c r="F3" s="6"/>
      <c r="G3" s="1"/>
      <c r="H3" s="1"/>
      <c r="I3" s="1"/>
      <c r="J3" s="1"/>
      <c r="K3" s="1"/>
    </row>
    <row r="4" spans="1:11" ht="12.75">
      <c r="A4" s="185"/>
      <c r="B4" s="185"/>
      <c r="C4" s="185"/>
      <c r="D4" s="185"/>
      <c r="E4" s="6"/>
      <c r="F4" s="6"/>
      <c r="G4" s="1"/>
      <c r="H4" s="1"/>
      <c r="I4" s="1"/>
      <c r="J4" s="1"/>
      <c r="K4" s="1"/>
    </row>
    <row r="5" spans="1:11" ht="12.75">
      <c r="A5" s="185"/>
      <c r="B5" s="185"/>
      <c r="C5" s="185"/>
      <c r="D5" s="185"/>
      <c r="E5" s="6"/>
      <c r="F5" s="6"/>
      <c r="G5" s="1"/>
      <c r="H5" s="1"/>
      <c r="I5" s="1"/>
      <c r="J5" s="1"/>
      <c r="K5" s="1"/>
    </row>
    <row r="6" spans="1:48" ht="18">
      <c r="A6" s="185"/>
      <c r="B6" s="185"/>
      <c r="C6" s="185"/>
      <c r="D6" s="185"/>
      <c r="E6" s="187" t="s">
        <v>64</v>
      </c>
      <c r="F6" s="187"/>
      <c r="G6" s="187"/>
      <c r="H6" s="187"/>
      <c r="I6" s="187"/>
      <c r="J6" s="187"/>
      <c r="K6" s="187"/>
      <c r="L6" s="188" t="s">
        <v>65</v>
      </c>
      <c r="M6" s="188"/>
      <c r="N6" s="188"/>
      <c r="O6" s="188" t="s">
        <v>66</v>
      </c>
      <c r="P6" s="188"/>
      <c r="Q6" s="188"/>
      <c r="R6" s="188"/>
      <c r="S6" s="188"/>
      <c r="T6" s="188" t="s">
        <v>122</v>
      </c>
      <c r="U6" s="188"/>
      <c r="V6" s="188"/>
      <c r="W6" s="188"/>
      <c r="X6" s="188"/>
      <c r="Y6" s="188"/>
      <c r="Z6" s="188"/>
      <c r="AA6" s="188" t="s">
        <v>118</v>
      </c>
      <c r="AB6" s="188"/>
      <c r="AC6" s="188"/>
      <c r="AD6" s="188"/>
      <c r="AE6" s="188"/>
      <c r="AF6" s="188" t="s">
        <v>119</v>
      </c>
      <c r="AG6" s="188"/>
      <c r="AH6" s="188"/>
      <c r="AI6" s="188"/>
      <c r="AJ6" s="188"/>
      <c r="AK6" s="188"/>
      <c r="AL6" s="188"/>
      <c r="AM6" s="188" t="s">
        <v>120</v>
      </c>
      <c r="AN6" s="188"/>
      <c r="AO6" s="188"/>
      <c r="AP6" s="188"/>
      <c r="AQ6" s="188"/>
      <c r="AR6" s="188"/>
      <c r="AS6" s="184" t="s">
        <v>121</v>
      </c>
      <c r="AT6" s="184"/>
      <c r="AU6" s="184"/>
      <c r="AV6" s="184"/>
    </row>
    <row r="7" spans="1:11" ht="12.75">
      <c r="A7" s="185"/>
      <c r="B7" s="185"/>
      <c r="C7" s="185"/>
      <c r="D7" s="185"/>
      <c r="E7" s="6"/>
      <c r="F7" s="6"/>
      <c r="G7" s="1"/>
      <c r="H7" s="1"/>
      <c r="I7" s="1"/>
      <c r="J7" s="1"/>
      <c r="K7" s="1"/>
    </row>
    <row r="8" spans="1:11" ht="13.5" thickBot="1">
      <c r="A8" s="186"/>
      <c r="B8" s="186"/>
      <c r="C8" s="186"/>
      <c r="D8" s="186"/>
      <c r="E8" s="10"/>
      <c r="F8" s="10"/>
      <c r="G8" s="1"/>
      <c r="H8" s="1"/>
      <c r="I8" s="1"/>
      <c r="J8" s="1"/>
      <c r="K8" s="1"/>
    </row>
    <row r="9" spans="1:48" ht="15.75">
      <c r="A9" s="2" t="s">
        <v>0</v>
      </c>
      <c r="B9" s="2" t="s">
        <v>1</v>
      </c>
      <c r="C9" s="2" t="s">
        <v>2</v>
      </c>
      <c r="D9" s="7" t="s">
        <v>3</v>
      </c>
      <c r="E9" s="11" t="s">
        <v>14</v>
      </c>
      <c r="F9" s="12" t="s">
        <v>15</v>
      </c>
      <c r="G9" s="12" t="s">
        <v>16</v>
      </c>
      <c r="H9" s="12" t="s">
        <v>17</v>
      </c>
      <c r="I9" s="12" t="s">
        <v>18</v>
      </c>
      <c r="J9" s="12" t="s">
        <v>19</v>
      </c>
      <c r="K9" s="13" t="s">
        <v>20</v>
      </c>
      <c r="L9" s="11" t="s">
        <v>21</v>
      </c>
      <c r="M9" s="12" t="s">
        <v>22</v>
      </c>
      <c r="N9" s="13" t="s">
        <v>23</v>
      </c>
      <c r="O9" s="11" t="s">
        <v>24</v>
      </c>
      <c r="P9" s="12" t="s">
        <v>25</v>
      </c>
      <c r="Q9" s="12" t="s">
        <v>26</v>
      </c>
      <c r="R9" s="12" t="s">
        <v>27</v>
      </c>
      <c r="S9" s="13" t="s">
        <v>28</v>
      </c>
      <c r="T9" s="11" t="s">
        <v>29</v>
      </c>
      <c r="U9" s="12" t="s">
        <v>30</v>
      </c>
      <c r="V9" s="12" t="s">
        <v>31</v>
      </c>
      <c r="W9" s="12" t="s">
        <v>32</v>
      </c>
      <c r="X9" s="12" t="s">
        <v>33</v>
      </c>
      <c r="Y9" s="12" t="s">
        <v>34</v>
      </c>
      <c r="Z9" s="13" t="s">
        <v>35</v>
      </c>
      <c r="AA9" s="11" t="s">
        <v>36</v>
      </c>
      <c r="AB9" s="12" t="s">
        <v>37</v>
      </c>
      <c r="AC9" s="12" t="s">
        <v>38</v>
      </c>
      <c r="AD9" s="12" t="s">
        <v>39</v>
      </c>
      <c r="AE9" s="13" t="s">
        <v>40</v>
      </c>
      <c r="AF9" s="11" t="s">
        <v>41</v>
      </c>
      <c r="AG9" s="12" t="s">
        <v>42</v>
      </c>
      <c r="AH9" s="12" t="s">
        <v>43</v>
      </c>
      <c r="AI9" s="12" t="s">
        <v>44</v>
      </c>
      <c r="AJ9" s="12" t="s">
        <v>45</v>
      </c>
      <c r="AK9" s="12" t="s">
        <v>46</v>
      </c>
      <c r="AL9" s="13" t="s">
        <v>47</v>
      </c>
      <c r="AM9" s="11" t="s">
        <v>48</v>
      </c>
      <c r="AN9" s="12" t="s">
        <v>49</v>
      </c>
      <c r="AO9" s="12" t="s">
        <v>50</v>
      </c>
      <c r="AP9" s="12" t="s">
        <v>51</v>
      </c>
      <c r="AQ9" s="12" t="s">
        <v>52</v>
      </c>
      <c r="AR9" s="13" t="s">
        <v>53</v>
      </c>
      <c r="AS9" s="12" t="s">
        <v>108</v>
      </c>
      <c r="AT9" s="13" t="s">
        <v>109</v>
      </c>
      <c r="AU9" s="12" t="s">
        <v>110</v>
      </c>
      <c r="AV9" s="13" t="s">
        <v>111</v>
      </c>
    </row>
    <row r="10" spans="1:48" ht="12.75">
      <c r="A10" s="3">
        <v>1</v>
      </c>
      <c r="B10" s="3" t="s">
        <v>4</v>
      </c>
      <c r="C10" s="3" t="s">
        <v>5</v>
      </c>
      <c r="D10" s="8">
        <f>SUM(E10:K10,M10:W10,Y10:AG10,AJ10:AL10,AS10:AU10)</f>
        <v>33.15</v>
      </c>
      <c r="E10" s="21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22">
        <v>1</v>
      </c>
      <c r="L10" s="15" t="s">
        <v>13</v>
      </c>
      <c r="M10" s="3">
        <v>1</v>
      </c>
      <c r="N10" s="16">
        <v>1</v>
      </c>
      <c r="O10" s="21">
        <v>1.03</v>
      </c>
      <c r="P10" s="21">
        <v>1.03</v>
      </c>
      <c r="Q10" s="21">
        <v>1.03</v>
      </c>
      <c r="R10" s="21">
        <v>1.03</v>
      </c>
      <c r="S10" s="21">
        <v>1.03</v>
      </c>
      <c r="T10" s="21">
        <v>1</v>
      </c>
      <c r="U10" s="5">
        <v>1</v>
      </c>
      <c r="V10" s="5">
        <v>1</v>
      </c>
      <c r="W10" s="5">
        <v>1</v>
      </c>
      <c r="X10" s="15">
        <v>2</v>
      </c>
      <c r="Y10" s="5">
        <v>1</v>
      </c>
      <c r="Z10" s="22">
        <v>1</v>
      </c>
      <c r="AA10" s="21">
        <v>1</v>
      </c>
      <c r="AB10" s="5">
        <v>1</v>
      </c>
      <c r="AC10" s="5">
        <v>1</v>
      </c>
      <c r="AD10" s="5">
        <v>1</v>
      </c>
      <c r="AE10" s="22">
        <v>1</v>
      </c>
      <c r="AF10" s="21">
        <v>1</v>
      </c>
      <c r="AG10" s="5">
        <v>1</v>
      </c>
      <c r="AH10" s="15">
        <v>2</v>
      </c>
      <c r="AI10" s="15">
        <v>3</v>
      </c>
      <c r="AJ10" s="5">
        <v>1</v>
      </c>
      <c r="AK10" s="5">
        <v>1</v>
      </c>
      <c r="AL10" s="22">
        <v>1</v>
      </c>
      <c r="AM10" s="28" t="s">
        <v>12</v>
      </c>
      <c r="AN10" s="4" t="s">
        <v>12</v>
      </c>
      <c r="AO10" s="4" t="s">
        <v>12</v>
      </c>
      <c r="AP10" s="4" t="s">
        <v>12</v>
      </c>
      <c r="AQ10" s="4" t="s">
        <v>12</v>
      </c>
      <c r="AR10" s="15" t="s">
        <v>12</v>
      </c>
      <c r="AS10" s="5">
        <v>1</v>
      </c>
      <c r="AT10" s="5">
        <v>1</v>
      </c>
      <c r="AU10" s="5">
        <v>1</v>
      </c>
      <c r="AV10" s="15">
        <v>3</v>
      </c>
    </row>
    <row r="11" spans="1:48" ht="12.75">
      <c r="A11" s="3">
        <v>2</v>
      </c>
      <c r="B11" s="3" t="s">
        <v>10</v>
      </c>
      <c r="C11" s="3" t="s">
        <v>11</v>
      </c>
      <c r="D11" s="8">
        <f>SUM(AV11,AL11:AR11,AG11:AI11,AD11:AE11,AA11:AB11,K11:Y11,I11,G11,E11)</f>
        <v>68</v>
      </c>
      <c r="E11" s="21">
        <v>3</v>
      </c>
      <c r="F11" s="4">
        <v>4</v>
      </c>
      <c r="G11" s="5">
        <v>2</v>
      </c>
      <c r="H11" s="4">
        <v>4</v>
      </c>
      <c r="I11" s="5">
        <v>3</v>
      </c>
      <c r="J11" s="4">
        <v>4</v>
      </c>
      <c r="K11" s="22">
        <v>2</v>
      </c>
      <c r="L11" s="14">
        <v>1</v>
      </c>
      <c r="M11" s="3">
        <v>2</v>
      </c>
      <c r="N11" s="16">
        <v>2</v>
      </c>
      <c r="O11" s="21">
        <v>3</v>
      </c>
      <c r="P11" s="5">
        <v>2</v>
      </c>
      <c r="Q11" s="5">
        <v>2</v>
      </c>
      <c r="R11" s="5">
        <v>3</v>
      </c>
      <c r="S11" s="22">
        <v>3</v>
      </c>
      <c r="T11" s="21">
        <v>3</v>
      </c>
      <c r="U11" s="5">
        <v>2</v>
      </c>
      <c r="V11" s="5">
        <v>2</v>
      </c>
      <c r="W11" s="5">
        <v>2</v>
      </c>
      <c r="X11" s="5">
        <v>1</v>
      </c>
      <c r="Y11" s="5">
        <v>3</v>
      </c>
      <c r="Z11" s="15">
        <v>4</v>
      </c>
      <c r="AA11" s="9">
        <v>3</v>
      </c>
      <c r="AB11" s="9">
        <v>3</v>
      </c>
      <c r="AC11" s="29">
        <v>3</v>
      </c>
      <c r="AD11" s="9">
        <v>2</v>
      </c>
      <c r="AE11" s="27">
        <v>2</v>
      </c>
      <c r="AF11" s="28">
        <v>3</v>
      </c>
      <c r="AG11" s="5">
        <v>2</v>
      </c>
      <c r="AH11" s="5">
        <v>1</v>
      </c>
      <c r="AI11" s="5">
        <v>2</v>
      </c>
      <c r="AJ11" s="4">
        <v>4</v>
      </c>
      <c r="AK11" s="4">
        <v>4</v>
      </c>
      <c r="AL11" s="22">
        <v>2</v>
      </c>
      <c r="AM11" s="21">
        <v>2</v>
      </c>
      <c r="AN11" s="9">
        <v>2</v>
      </c>
      <c r="AO11" s="9">
        <v>1</v>
      </c>
      <c r="AP11" s="9">
        <v>1</v>
      </c>
      <c r="AQ11" s="9">
        <v>1</v>
      </c>
      <c r="AR11" s="27">
        <v>1</v>
      </c>
      <c r="AS11" s="4">
        <v>3</v>
      </c>
      <c r="AT11" s="4">
        <v>3</v>
      </c>
      <c r="AU11" s="4">
        <v>4</v>
      </c>
      <c r="AV11" s="22">
        <v>2</v>
      </c>
    </row>
    <row r="12" spans="1:48" ht="12.75">
      <c r="A12" s="3">
        <v>3</v>
      </c>
      <c r="B12" s="3" t="s">
        <v>6</v>
      </c>
      <c r="C12" s="3" t="s">
        <v>7</v>
      </c>
      <c r="D12" s="8">
        <f>SUM(AM12:AR12,AI12,AF12:AG12,W12:AC12,J12:S12,E12:H12,AS12:AU12)</f>
        <v>70</v>
      </c>
      <c r="E12" s="21">
        <v>2</v>
      </c>
      <c r="F12" s="5">
        <v>3</v>
      </c>
      <c r="G12" s="5">
        <v>3</v>
      </c>
      <c r="H12" s="5">
        <v>3</v>
      </c>
      <c r="I12" s="4">
        <v>4</v>
      </c>
      <c r="J12" s="5">
        <v>2</v>
      </c>
      <c r="K12" s="22">
        <v>3</v>
      </c>
      <c r="L12" s="14">
        <v>2</v>
      </c>
      <c r="M12" s="3">
        <v>3</v>
      </c>
      <c r="N12" s="16">
        <v>3</v>
      </c>
      <c r="O12" s="5">
        <v>1</v>
      </c>
      <c r="P12" s="5">
        <v>1</v>
      </c>
      <c r="Q12" s="5">
        <v>1</v>
      </c>
      <c r="R12" s="5">
        <v>2</v>
      </c>
      <c r="S12" s="22">
        <v>2</v>
      </c>
      <c r="T12" s="28">
        <v>4</v>
      </c>
      <c r="U12" s="4">
        <v>4</v>
      </c>
      <c r="V12" s="4">
        <v>4</v>
      </c>
      <c r="W12" s="5">
        <v>3</v>
      </c>
      <c r="X12" s="5">
        <v>3</v>
      </c>
      <c r="Y12" s="5">
        <v>2</v>
      </c>
      <c r="Z12" s="22">
        <v>2</v>
      </c>
      <c r="AA12" s="21">
        <v>2</v>
      </c>
      <c r="AB12" s="5">
        <v>2</v>
      </c>
      <c r="AC12" s="5">
        <v>2</v>
      </c>
      <c r="AD12" s="4">
        <v>3</v>
      </c>
      <c r="AE12" s="15" t="s">
        <v>54</v>
      </c>
      <c r="AF12" s="21">
        <v>2</v>
      </c>
      <c r="AG12" s="5">
        <v>3</v>
      </c>
      <c r="AH12" s="4">
        <v>4</v>
      </c>
      <c r="AI12" s="5">
        <v>1</v>
      </c>
      <c r="AJ12" s="4">
        <v>3</v>
      </c>
      <c r="AK12" s="4">
        <v>3</v>
      </c>
      <c r="AL12" s="15">
        <v>3</v>
      </c>
      <c r="AM12" s="21">
        <v>1</v>
      </c>
      <c r="AN12" s="9">
        <v>1</v>
      </c>
      <c r="AO12" s="9">
        <v>2</v>
      </c>
      <c r="AP12" s="9">
        <v>2</v>
      </c>
      <c r="AQ12" s="9">
        <v>2</v>
      </c>
      <c r="AR12" s="27">
        <v>2</v>
      </c>
      <c r="AS12" s="5">
        <v>2</v>
      </c>
      <c r="AT12" s="5">
        <v>2</v>
      </c>
      <c r="AU12" s="5">
        <v>3</v>
      </c>
      <c r="AV12" s="15" t="s">
        <v>54</v>
      </c>
    </row>
    <row r="13" spans="1:48" ht="13.5" thickBot="1">
      <c r="A13" s="3">
        <v>4</v>
      </c>
      <c r="B13" s="3" t="s">
        <v>8</v>
      </c>
      <c r="C13" s="3" t="s">
        <v>9</v>
      </c>
      <c r="D13" s="8">
        <f>SUM(AS13:AV13,AF13:AL13,U13:Z13,O13:T13,E13:K13)+(3*5)</f>
        <v>103</v>
      </c>
      <c r="E13" s="23">
        <v>4</v>
      </c>
      <c r="F13" s="24">
        <v>2</v>
      </c>
      <c r="G13" s="24">
        <v>4</v>
      </c>
      <c r="H13" s="24">
        <v>2</v>
      </c>
      <c r="I13" s="24">
        <v>2</v>
      </c>
      <c r="J13" s="24">
        <v>3</v>
      </c>
      <c r="K13" s="25">
        <v>4</v>
      </c>
      <c r="L13" s="17" t="s">
        <v>12</v>
      </c>
      <c r="M13" s="18" t="s">
        <v>12</v>
      </c>
      <c r="N13" s="26" t="s">
        <v>12</v>
      </c>
      <c r="O13" s="23">
        <v>2</v>
      </c>
      <c r="P13" s="24">
        <v>3</v>
      </c>
      <c r="Q13" s="24">
        <v>3</v>
      </c>
      <c r="R13" s="24">
        <v>1</v>
      </c>
      <c r="S13" s="25">
        <v>1</v>
      </c>
      <c r="T13" s="23">
        <v>2</v>
      </c>
      <c r="U13" s="24">
        <v>3</v>
      </c>
      <c r="V13" s="24">
        <v>3</v>
      </c>
      <c r="W13" s="24">
        <v>4</v>
      </c>
      <c r="X13" s="24">
        <v>4</v>
      </c>
      <c r="Y13" s="24">
        <v>4</v>
      </c>
      <c r="Z13" s="25">
        <v>3</v>
      </c>
      <c r="AA13" s="30" t="s">
        <v>12</v>
      </c>
      <c r="AB13" s="19" t="s">
        <v>12</v>
      </c>
      <c r="AC13" s="19" t="s">
        <v>12</v>
      </c>
      <c r="AD13" s="19" t="s">
        <v>12</v>
      </c>
      <c r="AE13" s="20" t="s">
        <v>12</v>
      </c>
      <c r="AF13" s="23">
        <v>4</v>
      </c>
      <c r="AG13" s="24">
        <v>4</v>
      </c>
      <c r="AH13" s="24">
        <v>3</v>
      </c>
      <c r="AI13" s="24">
        <v>4</v>
      </c>
      <c r="AJ13" s="24">
        <v>2</v>
      </c>
      <c r="AK13" s="24">
        <v>2</v>
      </c>
      <c r="AL13" s="25">
        <v>4</v>
      </c>
      <c r="AM13" s="30" t="s">
        <v>12</v>
      </c>
      <c r="AN13" s="19" t="s">
        <v>12</v>
      </c>
      <c r="AO13" s="19" t="s">
        <v>12</v>
      </c>
      <c r="AP13" s="19" t="s">
        <v>12</v>
      </c>
      <c r="AQ13" s="19" t="s">
        <v>12</v>
      </c>
      <c r="AR13" s="20" t="s">
        <v>12</v>
      </c>
      <c r="AS13" s="24">
        <v>4</v>
      </c>
      <c r="AT13" s="24">
        <v>4</v>
      </c>
      <c r="AU13" s="24">
        <v>2</v>
      </c>
      <c r="AV13" s="25">
        <v>1</v>
      </c>
    </row>
  </sheetData>
  <mergeCells count="9">
    <mergeCell ref="AS6:AV6"/>
    <mergeCell ref="A1:D8"/>
    <mergeCell ref="E6:K6"/>
    <mergeCell ref="L6:N6"/>
    <mergeCell ref="O6:S6"/>
    <mergeCell ref="T6:Z6"/>
    <mergeCell ref="AA6:AE6"/>
    <mergeCell ref="AF6:AL6"/>
    <mergeCell ref="AM6:A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="75" zoomScaleNormal="7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14" sqref="F14"/>
    </sheetView>
  </sheetViews>
  <sheetFormatPr defaultColWidth="9.140625" defaultRowHeight="12.75"/>
  <cols>
    <col min="1" max="1" width="11.28125" style="0" bestFit="1" customWidth="1"/>
    <col min="2" max="2" width="15.57421875" style="0" bestFit="1" customWidth="1"/>
    <col min="3" max="3" width="14.28125" style="0" bestFit="1" customWidth="1"/>
    <col min="4" max="4" width="6.421875" style="0" bestFit="1" customWidth="1"/>
    <col min="5" max="7" width="9.421875" style="0" bestFit="1" customWidth="1"/>
    <col min="8" max="8" width="8.8515625" style="0" bestFit="1" customWidth="1"/>
    <col min="9" max="13" width="9.421875" style="0" bestFit="1" customWidth="1"/>
    <col min="14" max="48" width="10.8515625" style="0" bestFit="1" customWidth="1"/>
  </cols>
  <sheetData>
    <row r="1" spans="1:11" ht="12.75" customHeight="1">
      <c r="A1" s="185" t="s">
        <v>55</v>
      </c>
      <c r="B1" s="185"/>
      <c r="C1" s="185"/>
      <c r="D1" s="185"/>
      <c r="E1" s="6"/>
      <c r="F1" s="6"/>
      <c r="G1" s="1"/>
      <c r="H1" s="1"/>
      <c r="I1" s="1"/>
      <c r="J1" s="1"/>
      <c r="K1" s="1"/>
    </row>
    <row r="2" spans="1:11" ht="12.75">
      <c r="A2" s="185"/>
      <c r="B2" s="185"/>
      <c r="C2" s="185"/>
      <c r="D2" s="185"/>
      <c r="E2" s="6"/>
      <c r="F2" s="6"/>
      <c r="G2" s="1"/>
      <c r="H2" s="1"/>
      <c r="I2" s="1"/>
      <c r="J2" s="1"/>
      <c r="K2" s="1"/>
    </row>
    <row r="3" spans="1:11" ht="12.75">
      <c r="A3" s="185"/>
      <c r="B3" s="185"/>
      <c r="C3" s="185"/>
      <c r="D3" s="185"/>
      <c r="E3" s="6"/>
      <c r="F3" s="6"/>
      <c r="G3" s="1"/>
      <c r="H3" s="1"/>
      <c r="I3" s="1"/>
      <c r="J3" s="1"/>
      <c r="K3" s="1"/>
    </row>
    <row r="4" spans="1:11" ht="12.75">
      <c r="A4" s="185"/>
      <c r="B4" s="185"/>
      <c r="C4" s="185"/>
      <c r="D4" s="185"/>
      <c r="E4" s="6"/>
      <c r="F4" s="6"/>
      <c r="G4" s="1"/>
      <c r="H4" s="1"/>
      <c r="I4" s="1"/>
      <c r="J4" s="1"/>
      <c r="K4" s="1"/>
    </row>
    <row r="5" spans="1:11" ht="12.75">
      <c r="A5" s="185"/>
      <c r="B5" s="185"/>
      <c r="C5" s="185"/>
      <c r="D5" s="185"/>
      <c r="E5" s="6"/>
      <c r="F5" s="6"/>
      <c r="G5" s="1"/>
      <c r="H5" s="1"/>
      <c r="I5" s="1"/>
      <c r="J5" s="1"/>
      <c r="K5" s="1"/>
    </row>
    <row r="6" spans="1:48" ht="18">
      <c r="A6" s="185"/>
      <c r="B6" s="185"/>
      <c r="C6" s="185"/>
      <c r="D6" s="185"/>
      <c r="E6" s="187" t="s">
        <v>64</v>
      </c>
      <c r="F6" s="187"/>
      <c r="G6" s="187"/>
      <c r="H6" s="187"/>
      <c r="I6" s="187"/>
      <c r="J6" s="187"/>
      <c r="K6" s="187"/>
      <c r="L6" s="188" t="s">
        <v>65</v>
      </c>
      <c r="M6" s="188"/>
      <c r="N6" s="188"/>
      <c r="O6" s="188" t="s">
        <v>66</v>
      </c>
      <c r="P6" s="188"/>
      <c r="Q6" s="188"/>
      <c r="R6" s="188"/>
      <c r="S6" s="188"/>
      <c r="T6" s="188" t="s">
        <v>122</v>
      </c>
      <c r="U6" s="188"/>
      <c r="V6" s="188"/>
      <c r="W6" s="188"/>
      <c r="X6" s="188"/>
      <c r="Y6" s="188"/>
      <c r="Z6" s="188"/>
      <c r="AA6" s="188" t="s">
        <v>118</v>
      </c>
      <c r="AB6" s="188"/>
      <c r="AC6" s="188"/>
      <c r="AD6" s="188"/>
      <c r="AE6" s="188"/>
      <c r="AF6" s="188" t="s">
        <v>119</v>
      </c>
      <c r="AG6" s="188"/>
      <c r="AH6" s="188"/>
      <c r="AI6" s="188"/>
      <c r="AJ6" s="188"/>
      <c r="AK6" s="188"/>
      <c r="AL6" s="188"/>
      <c r="AM6" s="188" t="s">
        <v>120</v>
      </c>
      <c r="AN6" s="188"/>
      <c r="AO6" s="188"/>
      <c r="AP6" s="188"/>
      <c r="AQ6" s="188"/>
      <c r="AR6" s="188"/>
      <c r="AS6" s="184" t="s">
        <v>121</v>
      </c>
      <c r="AT6" s="184"/>
      <c r="AU6" s="184"/>
      <c r="AV6" s="184"/>
    </row>
    <row r="7" spans="1:11" ht="12.75">
      <c r="A7" s="185"/>
      <c r="B7" s="185"/>
      <c r="C7" s="185"/>
      <c r="D7" s="185"/>
      <c r="E7" s="6"/>
      <c r="F7" s="6"/>
      <c r="G7" s="1"/>
      <c r="H7" s="1"/>
      <c r="I7" s="1"/>
      <c r="J7" s="1"/>
      <c r="K7" s="1"/>
    </row>
    <row r="8" spans="1:11" ht="13.5" thickBot="1">
      <c r="A8" s="186"/>
      <c r="B8" s="186"/>
      <c r="C8" s="186"/>
      <c r="D8" s="189"/>
      <c r="E8" s="10"/>
      <c r="F8" s="10"/>
      <c r="G8" s="1"/>
      <c r="H8" s="1"/>
      <c r="I8" s="1"/>
      <c r="J8" s="1"/>
      <c r="K8" s="1"/>
    </row>
    <row r="9" spans="1:48" ht="15.75">
      <c r="A9" s="2" t="s">
        <v>0</v>
      </c>
      <c r="B9" s="2" t="s">
        <v>1</v>
      </c>
      <c r="C9" s="2" t="s">
        <v>2</v>
      </c>
      <c r="D9" s="7" t="s">
        <v>3</v>
      </c>
      <c r="E9" s="11" t="s">
        <v>14</v>
      </c>
      <c r="F9" s="12" t="s">
        <v>15</v>
      </c>
      <c r="G9" s="12" t="s">
        <v>16</v>
      </c>
      <c r="H9" s="12" t="s">
        <v>17</v>
      </c>
      <c r="I9" s="12" t="s">
        <v>18</v>
      </c>
      <c r="J9" s="12" t="s">
        <v>19</v>
      </c>
      <c r="K9" s="13" t="s">
        <v>20</v>
      </c>
      <c r="L9" s="11" t="s">
        <v>21</v>
      </c>
      <c r="M9" s="12" t="s">
        <v>22</v>
      </c>
      <c r="N9" s="73" t="s">
        <v>23</v>
      </c>
      <c r="O9" s="11" t="s">
        <v>24</v>
      </c>
      <c r="P9" s="12" t="s">
        <v>25</v>
      </c>
      <c r="Q9" s="12" t="s">
        <v>26</v>
      </c>
      <c r="R9" s="12" t="s">
        <v>27</v>
      </c>
      <c r="S9" s="13" t="s">
        <v>28</v>
      </c>
      <c r="T9" s="48" t="s">
        <v>29</v>
      </c>
      <c r="U9" s="12" t="s">
        <v>30</v>
      </c>
      <c r="V9" s="12" t="s">
        <v>31</v>
      </c>
      <c r="W9" s="12" t="s">
        <v>32</v>
      </c>
      <c r="X9" s="12" t="s">
        <v>33</v>
      </c>
      <c r="Y9" s="12" t="s">
        <v>34</v>
      </c>
      <c r="Z9" s="13" t="s">
        <v>35</v>
      </c>
      <c r="AA9" s="11" t="s">
        <v>36</v>
      </c>
      <c r="AB9" s="12" t="s">
        <v>37</v>
      </c>
      <c r="AC9" s="12" t="s">
        <v>38</v>
      </c>
      <c r="AD9" s="12" t="s">
        <v>39</v>
      </c>
      <c r="AE9" s="13" t="s">
        <v>40</v>
      </c>
      <c r="AF9" s="11" t="s">
        <v>41</v>
      </c>
      <c r="AG9" s="12" t="s">
        <v>42</v>
      </c>
      <c r="AH9" s="12" t="s">
        <v>43</v>
      </c>
      <c r="AI9" s="12" t="s">
        <v>44</v>
      </c>
      <c r="AJ9" s="12" t="s">
        <v>45</v>
      </c>
      <c r="AK9" s="12" t="s">
        <v>46</v>
      </c>
      <c r="AL9" s="13" t="s">
        <v>47</v>
      </c>
      <c r="AM9" s="11" t="s">
        <v>48</v>
      </c>
      <c r="AN9" s="12" t="s">
        <v>49</v>
      </c>
      <c r="AO9" s="12" t="s">
        <v>50</v>
      </c>
      <c r="AP9" s="12" t="s">
        <v>51</v>
      </c>
      <c r="AQ9" s="12" t="s">
        <v>52</v>
      </c>
      <c r="AR9" s="13" t="s">
        <v>53</v>
      </c>
      <c r="AS9" s="12" t="s">
        <v>108</v>
      </c>
      <c r="AT9" s="13" t="s">
        <v>109</v>
      </c>
      <c r="AU9" s="12" t="s">
        <v>110</v>
      </c>
      <c r="AV9" s="13" t="s">
        <v>111</v>
      </c>
    </row>
    <row r="10" spans="1:48" ht="12.75">
      <c r="A10" s="3">
        <v>1</v>
      </c>
      <c r="B10" s="5" t="s">
        <v>58</v>
      </c>
      <c r="C10" s="5" t="s">
        <v>59</v>
      </c>
      <c r="D10" s="31">
        <f>SUM(E10:Z10,AF10:AO10,AS10)</f>
        <v>53.10000000000001</v>
      </c>
      <c r="E10" s="21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22">
        <v>2</v>
      </c>
      <c r="L10" s="14">
        <v>2</v>
      </c>
      <c r="M10" s="3">
        <v>2</v>
      </c>
      <c r="N10" s="8">
        <v>2</v>
      </c>
      <c r="O10" s="32">
        <v>1.62</v>
      </c>
      <c r="P10" s="33">
        <v>1.62</v>
      </c>
      <c r="Q10" s="45">
        <v>1.62</v>
      </c>
      <c r="R10" s="45">
        <v>1.62</v>
      </c>
      <c r="S10" s="47">
        <v>1.62</v>
      </c>
      <c r="T10" s="9">
        <v>2</v>
      </c>
      <c r="U10" s="5">
        <v>2</v>
      </c>
      <c r="V10" s="5">
        <v>1</v>
      </c>
      <c r="W10" s="5">
        <v>2</v>
      </c>
      <c r="X10" s="5">
        <v>2</v>
      </c>
      <c r="Y10" s="5">
        <v>2</v>
      </c>
      <c r="Z10" s="22">
        <v>1</v>
      </c>
      <c r="AA10" s="40" t="s">
        <v>12</v>
      </c>
      <c r="AB10" s="38" t="s">
        <v>12</v>
      </c>
      <c r="AC10" s="38" t="s">
        <v>12</v>
      </c>
      <c r="AD10" s="38" t="s">
        <v>12</v>
      </c>
      <c r="AE10" s="39" t="s">
        <v>12</v>
      </c>
      <c r="AF10" s="21">
        <v>1</v>
      </c>
      <c r="AG10" s="5">
        <v>1</v>
      </c>
      <c r="AH10" s="5">
        <v>1</v>
      </c>
      <c r="AI10" s="5">
        <v>1</v>
      </c>
      <c r="AJ10" s="5">
        <v>1</v>
      </c>
      <c r="AK10" s="5">
        <v>1</v>
      </c>
      <c r="AL10" s="22">
        <v>1</v>
      </c>
      <c r="AM10" s="21">
        <v>1</v>
      </c>
      <c r="AN10" s="5">
        <v>2</v>
      </c>
      <c r="AO10" s="5">
        <v>1</v>
      </c>
      <c r="AP10" s="4" t="s">
        <v>12</v>
      </c>
      <c r="AQ10" s="4" t="s">
        <v>12</v>
      </c>
      <c r="AR10" s="15" t="s">
        <v>12</v>
      </c>
      <c r="AS10" s="5">
        <v>2</v>
      </c>
      <c r="AT10" s="4">
        <v>2</v>
      </c>
      <c r="AU10" s="4">
        <v>2</v>
      </c>
      <c r="AV10" s="15">
        <v>2</v>
      </c>
    </row>
    <row r="11" spans="1:48" ht="12.75">
      <c r="A11" s="3">
        <v>2</v>
      </c>
      <c r="B11" s="5" t="s">
        <v>56</v>
      </c>
      <c r="C11" s="5" t="s">
        <v>57</v>
      </c>
      <c r="D11" s="31">
        <f>SUM(AB11:AE11,T11:Z11,E11:N11,AS11:AV11,O11:S11)+(3*8)</f>
        <v>59.8</v>
      </c>
      <c r="E11" s="21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22">
        <v>1</v>
      </c>
      <c r="L11" s="14">
        <v>1</v>
      </c>
      <c r="M11" s="3">
        <v>1</v>
      </c>
      <c r="N11" s="8">
        <v>1</v>
      </c>
      <c r="O11" s="32">
        <v>1.76</v>
      </c>
      <c r="P11" s="33">
        <v>1.76</v>
      </c>
      <c r="Q11" s="33">
        <v>1.76</v>
      </c>
      <c r="R11" s="33">
        <v>1.76</v>
      </c>
      <c r="S11" s="34">
        <v>1.76</v>
      </c>
      <c r="T11" s="9">
        <v>1</v>
      </c>
      <c r="U11" s="5">
        <v>1</v>
      </c>
      <c r="V11" s="5">
        <v>2</v>
      </c>
      <c r="W11" s="5">
        <v>1</v>
      </c>
      <c r="X11" s="5">
        <v>1</v>
      </c>
      <c r="Y11" s="5">
        <v>1</v>
      </c>
      <c r="Z11" s="22">
        <v>2</v>
      </c>
      <c r="AA11" s="21" t="s">
        <v>12</v>
      </c>
      <c r="AB11" s="5">
        <v>1</v>
      </c>
      <c r="AC11" s="5">
        <v>1</v>
      </c>
      <c r="AD11" s="5">
        <v>1</v>
      </c>
      <c r="AE11" s="22">
        <v>1</v>
      </c>
      <c r="AF11" s="21" t="s">
        <v>12</v>
      </c>
      <c r="AG11" s="33" t="s">
        <v>12</v>
      </c>
      <c r="AH11" s="38" t="s">
        <v>12</v>
      </c>
      <c r="AI11" s="38" t="s">
        <v>12</v>
      </c>
      <c r="AJ11" s="38" t="s">
        <v>12</v>
      </c>
      <c r="AK11" s="38" t="s">
        <v>12</v>
      </c>
      <c r="AL11" s="39" t="s">
        <v>12</v>
      </c>
      <c r="AM11" s="40" t="s">
        <v>12</v>
      </c>
      <c r="AN11" s="38" t="s">
        <v>12</v>
      </c>
      <c r="AO11" s="38" t="s">
        <v>12</v>
      </c>
      <c r="AP11" s="38" t="s">
        <v>12</v>
      </c>
      <c r="AQ11" s="38" t="s">
        <v>12</v>
      </c>
      <c r="AR11" s="39" t="s">
        <v>12</v>
      </c>
      <c r="AS11" s="5">
        <v>1</v>
      </c>
      <c r="AT11" s="5">
        <v>1</v>
      </c>
      <c r="AU11" s="5">
        <v>1</v>
      </c>
      <c r="AV11" s="22">
        <v>1</v>
      </c>
    </row>
    <row r="12" spans="1:48" ht="12.75">
      <c r="A12" s="3">
        <v>3</v>
      </c>
      <c r="B12" s="5" t="s">
        <v>60</v>
      </c>
      <c r="C12" s="5" t="s">
        <v>61</v>
      </c>
      <c r="D12" s="31">
        <f>SUM(AL12:AR12,AE12:AJ12,AA12,H12:Z12)</f>
        <v>74</v>
      </c>
      <c r="E12" s="28" t="s">
        <v>12</v>
      </c>
      <c r="F12" s="4" t="s">
        <v>12</v>
      </c>
      <c r="G12" s="4" t="s">
        <v>12</v>
      </c>
      <c r="H12" s="5">
        <v>3</v>
      </c>
      <c r="I12" s="5">
        <v>3</v>
      </c>
      <c r="J12" s="5">
        <v>3</v>
      </c>
      <c r="K12" s="22">
        <v>3</v>
      </c>
      <c r="L12" s="21">
        <v>3</v>
      </c>
      <c r="M12" s="5">
        <v>3</v>
      </c>
      <c r="N12" s="31">
        <v>3</v>
      </c>
      <c r="O12" s="21">
        <v>2</v>
      </c>
      <c r="P12" s="5">
        <v>1</v>
      </c>
      <c r="Q12" s="5">
        <v>1</v>
      </c>
      <c r="R12" s="5">
        <v>1</v>
      </c>
      <c r="S12" s="22">
        <v>1</v>
      </c>
      <c r="T12" s="9">
        <v>3</v>
      </c>
      <c r="U12" s="5">
        <v>3</v>
      </c>
      <c r="V12" s="5">
        <v>3</v>
      </c>
      <c r="W12" s="5">
        <v>3</v>
      </c>
      <c r="X12" s="5">
        <v>3</v>
      </c>
      <c r="Y12" s="5">
        <v>3</v>
      </c>
      <c r="Z12" s="22">
        <v>3</v>
      </c>
      <c r="AA12" s="21">
        <v>2</v>
      </c>
      <c r="AB12" s="4">
        <v>4</v>
      </c>
      <c r="AC12" s="4">
        <v>4</v>
      </c>
      <c r="AD12" s="4">
        <v>4</v>
      </c>
      <c r="AE12" s="22">
        <v>3</v>
      </c>
      <c r="AF12" s="21">
        <v>2</v>
      </c>
      <c r="AG12" s="5">
        <v>2</v>
      </c>
      <c r="AH12" s="5">
        <v>2</v>
      </c>
      <c r="AI12" s="5">
        <v>2</v>
      </c>
      <c r="AJ12" s="5">
        <v>2</v>
      </c>
      <c r="AK12" s="4">
        <v>4</v>
      </c>
      <c r="AL12" s="22">
        <v>3</v>
      </c>
      <c r="AM12" s="21">
        <v>2</v>
      </c>
      <c r="AN12" s="5">
        <v>1</v>
      </c>
      <c r="AO12" s="5">
        <v>2</v>
      </c>
      <c r="AP12" s="5">
        <v>1</v>
      </c>
      <c r="AQ12" s="5">
        <v>1</v>
      </c>
      <c r="AR12" s="22">
        <v>1</v>
      </c>
      <c r="AS12" s="4">
        <v>3</v>
      </c>
      <c r="AT12" s="4">
        <v>3</v>
      </c>
      <c r="AU12" s="4" t="s">
        <v>54</v>
      </c>
      <c r="AV12" s="15" t="s">
        <v>12</v>
      </c>
    </row>
    <row r="13" spans="1:48" ht="12.75">
      <c r="A13" s="3">
        <v>4</v>
      </c>
      <c r="B13" s="3" t="s">
        <v>67</v>
      </c>
      <c r="C13" s="3" t="s">
        <v>68</v>
      </c>
      <c r="D13" s="31">
        <f>SUM(X13:AL13,U13,O13:S13)+(12*8)</f>
        <v>156</v>
      </c>
      <c r="E13" s="32" t="s">
        <v>12</v>
      </c>
      <c r="F13" s="33" t="s">
        <v>12</v>
      </c>
      <c r="G13" s="33" t="s">
        <v>12</v>
      </c>
      <c r="H13" s="33" t="s">
        <v>12</v>
      </c>
      <c r="I13" s="33" t="s">
        <v>12</v>
      </c>
      <c r="J13" s="33" t="s">
        <v>12</v>
      </c>
      <c r="K13" s="34" t="s">
        <v>12</v>
      </c>
      <c r="L13" s="32" t="s">
        <v>12</v>
      </c>
      <c r="M13" s="33" t="s">
        <v>12</v>
      </c>
      <c r="N13" s="75" t="s">
        <v>12</v>
      </c>
      <c r="O13" s="21">
        <v>1</v>
      </c>
      <c r="P13" s="5">
        <v>2</v>
      </c>
      <c r="Q13" s="5">
        <v>2</v>
      </c>
      <c r="R13" s="5">
        <v>2</v>
      </c>
      <c r="S13" s="22">
        <v>2</v>
      </c>
      <c r="T13" s="9" t="s">
        <v>54</v>
      </c>
      <c r="U13" s="5">
        <v>4</v>
      </c>
      <c r="V13" s="5" t="s">
        <v>69</v>
      </c>
      <c r="W13" s="4" t="s">
        <v>69</v>
      </c>
      <c r="X13" s="5">
        <v>4</v>
      </c>
      <c r="Y13" s="5">
        <v>4</v>
      </c>
      <c r="Z13" s="22">
        <v>4</v>
      </c>
      <c r="AA13" s="21">
        <v>1</v>
      </c>
      <c r="AB13" s="5">
        <v>2</v>
      </c>
      <c r="AC13" s="5">
        <v>2</v>
      </c>
      <c r="AD13" s="5">
        <v>2</v>
      </c>
      <c r="AE13" s="22">
        <v>2</v>
      </c>
      <c r="AF13" s="21">
        <v>4</v>
      </c>
      <c r="AG13" s="5">
        <v>4</v>
      </c>
      <c r="AH13" s="5">
        <v>4</v>
      </c>
      <c r="AI13" s="5">
        <v>4</v>
      </c>
      <c r="AJ13" s="5">
        <v>3</v>
      </c>
      <c r="AK13" s="5">
        <v>3</v>
      </c>
      <c r="AL13" s="22">
        <v>4</v>
      </c>
      <c r="AM13" s="40" t="s">
        <v>12</v>
      </c>
      <c r="AN13" s="38" t="s">
        <v>12</v>
      </c>
      <c r="AO13" s="38" t="s">
        <v>12</v>
      </c>
      <c r="AP13" s="38" t="s">
        <v>12</v>
      </c>
      <c r="AQ13" s="38" t="s">
        <v>12</v>
      </c>
      <c r="AR13" s="39" t="s">
        <v>12</v>
      </c>
      <c r="AS13" s="4" t="s">
        <v>12</v>
      </c>
      <c r="AT13" s="4" t="s">
        <v>12</v>
      </c>
      <c r="AU13" s="4" t="s">
        <v>12</v>
      </c>
      <c r="AV13" s="15" t="s">
        <v>12</v>
      </c>
    </row>
    <row r="14" spans="1:48" ht="12.75">
      <c r="A14" s="3">
        <v>5</v>
      </c>
      <c r="B14" s="3" t="s">
        <v>70</v>
      </c>
      <c r="C14" s="3" t="s">
        <v>71</v>
      </c>
      <c r="D14" s="31">
        <f>SUM(AK14:AL14,AF14:AI14,AA14:AD14,AU14:AV14)+(21*8)</f>
        <v>202</v>
      </c>
      <c r="E14" s="32" t="s">
        <v>12</v>
      </c>
      <c r="F14" s="33" t="s">
        <v>12</v>
      </c>
      <c r="G14" s="33" t="s">
        <v>12</v>
      </c>
      <c r="H14" s="33" t="s">
        <v>12</v>
      </c>
      <c r="I14" s="33" t="s">
        <v>12</v>
      </c>
      <c r="J14" s="33" t="s">
        <v>12</v>
      </c>
      <c r="K14" s="34" t="s">
        <v>12</v>
      </c>
      <c r="L14" s="32" t="s">
        <v>12</v>
      </c>
      <c r="M14" s="33" t="s">
        <v>12</v>
      </c>
      <c r="N14" s="44" t="s">
        <v>12</v>
      </c>
      <c r="O14" s="32" t="s">
        <v>12</v>
      </c>
      <c r="P14" s="33" t="s">
        <v>12</v>
      </c>
      <c r="Q14" s="33" t="s">
        <v>12</v>
      </c>
      <c r="R14" s="33" t="s">
        <v>12</v>
      </c>
      <c r="S14" s="34" t="s">
        <v>12</v>
      </c>
      <c r="T14" s="50" t="s">
        <v>12</v>
      </c>
      <c r="U14" s="33" t="s">
        <v>12</v>
      </c>
      <c r="V14" s="33" t="s">
        <v>12</v>
      </c>
      <c r="W14" s="33" t="s">
        <v>12</v>
      </c>
      <c r="X14" s="33" t="s">
        <v>12</v>
      </c>
      <c r="Y14" s="45" t="s">
        <v>12</v>
      </c>
      <c r="Z14" s="39" t="s">
        <v>12</v>
      </c>
      <c r="AA14" s="21">
        <v>3</v>
      </c>
      <c r="AB14" s="5">
        <v>3</v>
      </c>
      <c r="AC14" s="5">
        <v>3</v>
      </c>
      <c r="AD14" s="5">
        <v>3</v>
      </c>
      <c r="AE14" s="15" t="s">
        <v>13</v>
      </c>
      <c r="AF14" s="21">
        <v>3</v>
      </c>
      <c r="AG14" s="5">
        <v>3</v>
      </c>
      <c r="AH14" s="5">
        <v>3</v>
      </c>
      <c r="AI14" s="5">
        <v>3</v>
      </c>
      <c r="AJ14" s="4" t="s">
        <v>54</v>
      </c>
      <c r="AK14" s="5">
        <v>2</v>
      </c>
      <c r="AL14" s="22">
        <v>2</v>
      </c>
      <c r="AM14" s="40" t="s">
        <v>12</v>
      </c>
      <c r="AN14" s="38" t="s">
        <v>12</v>
      </c>
      <c r="AO14" s="38" t="s">
        <v>12</v>
      </c>
      <c r="AP14" s="38" t="s">
        <v>12</v>
      </c>
      <c r="AQ14" s="38" t="s">
        <v>12</v>
      </c>
      <c r="AR14" s="39" t="s">
        <v>12</v>
      </c>
      <c r="AS14" s="4" t="s">
        <v>12</v>
      </c>
      <c r="AT14" s="4" t="s">
        <v>12</v>
      </c>
      <c r="AU14" s="5">
        <v>3</v>
      </c>
      <c r="AV14" s="22">
        <v>3</v>
      </c>
    </row>
    <row r="15" spans="1:48" ht="12.75">
      <c r="A15" s="3">
        <v>6</v>
      </c>
      <c r="B15" s="3" t="s">
        <v>72</v>
      </c>
      <c r="C15" s="3" t="s">
        <v>73</v>
      </c>
      <c r="D15" s="44">
        <f>SUM(AM15:AR15)+(27*8)</f>
        <v>231</v>
      </c>
      <c r="E15" s="32" t="s">
        <v>12</v>
      </c>
      <c r="F15" s="33" t="s">
        <v>12</v>
      </c>
      <c r="G15" s="33" t="s">
        <v>12</v>
      </c>
      <c r="H15" s="33" t="s">
        <v>12</v>
      </c>
      <c r="I15" s="33" t="s">
        <v>12</v>
      </c>
      <c r="J15" s="33" t="s">
        <v>12</v>
      </c>
      <c r="K15" s="34" t="s">
        <v>12</v>
      </c>
      <c r="L15" s="32" t="s">
        <v>12</v>
      </c>
      <c r="M15" s="33" t="s">
        <v>12</v>
      </c>
      <c r="N15" s="44" t="s">
        <v>12</v>
      </c>
      <c r="O15" s="32" t="s">
        <v>12</v>
      </c>
      <c r="P15" s="33" t="s">
        <v>12</v>
      </c>
      <c r="Q15" s="33" t="s">
        <v>12</v>
      </c>
      <c r="R15" s="33" t="s">
        <v>12</v>
      </c>
      <c r="S15" s="34" t="s">
        <v>12</v>
      </c>
      <c r="T15" s="50" t="s">
        <v>12</v>
      </c>
      <c r="U15" s="33" t="s">
        <v>12</v>
      </c>
      <c r="V15" s="33" t="s">
        <v>12</v>
      </c>
      <c r="W15" s="33" t="s">
        <v>12</v>
      </c>
      <c r="X15" s="33" t="s">
        <v>12</v>
      </c>
      <c r="Y15" s="33" t="s">
        <v>12</v>
      </c>
      <c r="Z15" s="34" t="s">
        <v>12</v>
      </c>
      <c r="AA15" s="32" t="s">
        <v>12</v>
      </c>
      <c r="AB15" s="33" t="s">
        <v>12</v>
      </c>
      <c r="AC15" s="45" t="s">
        <v>12</v>
      </c>
      <c r="AD15" s="45" t="s">
        <v>12</v>
      </c>
      <c r="AE15" s="47" t="s">
        <v>12</v>
      </c>
      <c r="AF15" s="40" t="s">
        <v>12</v>
      </c>
      <c r="AG15" s="38" t="s">
        <v>12</v>
      </c>
      <c r="AH15" s="38" t="s">
        <v>12</v>
      </c>
      <c r="AI15" s="38" t="s">
        <v>12</v>
      </c>
      <c r="AJ15" s="38" t="s">
        <v>12</v>
      </c>
      <c r="AK15" s="38" t="s">
        <v>12</v>
      </c>
      <c r="AL15" s="39" t="s">
        <v>12</v>
      </c>
      <c r="AM15" s="21">
        <v>3</v>
      </c>
      <c r="AN15" s="5">
        <v>3</v>
      </c>
      <c r="AO15" s="5">
        <v>3</v>
      </c>
      <c r="AP15" s="5">
        <v>2</v>
      </c>
      <c r="AQ15" s="5">
        <v>2</v>
      </c>
      <c r="AR15" s="22">
        <v>2</v>
      </c>
      <c r="AS15" s="4" t="s">
        <v>12</v>
      </c>
      <c r="AT15" s="4" t="s">
        <v>12</v>
      </c>
      <c r="AU15" s="4" t="s">
        <v>12</v>
      </c>
      <c r="AV15" s="15" t="s">
        <v>12</v>
      </c>
    </row>
    <row r="16" spans="1:48" ht="13.5" thickBot="1">
      <c r="A16" s="3">
        <v>7</v>
      </c>
      <c r="B16" s="5" t="s">
        <v>62</v>
      </c>
      <c r="C16" s="5" t="s">
        <v>63</v>
      </c>
      <c r="D16" s="31">
        <f>SUM(E16:F16)+(31*8)</f>
        <v>254</v>
      </c>
      <c r="E16" s="23">
        <v>3</v>
      </c>
      <c r="F16" s="24">
        <v>3</v>
      </c>
      <c r="G16" s="24" t="s">
        <v>54</v>
      </c>
      <c r="H16" s="24" t="s">
        <v>12</v>
      </c>
      <c r="I16" s="24" t="s">
        <v>12</v>
      </c>
      <c r="J16" s="24" t="s">
        <v>12</v>
      </c>
      <c r="K16" s="25" t="s">
        <v>12</v>
      </c>
      <c r="L16" s="35" t="s">
        <v>12</v>
      </c>
      <c r="M16" s="36" t="s">
        <v>12</v>
      </c>
      <c r="N16" s="74" t="s">
        <v>12</v>
      </c>
      <c r="O16" s="35" t="s">
        <v>12</v>
      </c>
      <c r="P16" s="36" t="s">
        <v>12</v>
      </c>
      <c r="Q16" s="36" t="s">
        <v>12</v>
      </c>
      <c r="R16" s="36" t="s">
        <v>12</v>
      </c>
      <c r="S16" s="37" t="s">
        <v>12</v>
      </c>
      <c r="T16" s="51" t="s">
        <v>12</v>
      </c>
      <c r="U16" s="36" t="s">
        <v>12</v>
      </c>
      <c r="V16" s="36" t="s">
        <v>12</v>
      </c>
      <c r="W16" s="36" t="s">
        <v>12</v>
      </c>
      <c r="X16" s="36" t="s">
        <v>12</v>
      </c>
      <c r="Y16" s="36" t="s">
        <v>12</v>
      </c>
      <c r="Z16" s="37" t="s">
        <v>12</v>
      </c>
      <c r="AA16" s="35" t="s">
        <v>12</v>
      </c>
      <c r="AB16" s="36" t="s">
        <v>12</v>
      </c>
      <c r="AC16" s="36" t="s">
        <v>12</v>
      </c>
      <c r="AD16" s="36" t="s">
        <v>12</v>
      </c>
      <c r="AE16" s="37" t="s">
        <v>12</v>
      </c>
      <c r="AF16" s="76" t="s">
        <v>12</v>
      </c>
      <c r="AG16" s="77" t="s">
        <v>12</v>
      </c>
      <c r="AH16" s="77" t="s">
        <v>12</v>
      </c>
      <c r="AI16" s="77" t="s">
        <v>12</v>
      </c>
      <c r="AJ16" s="77" t="s">
        <v>12</v>
      </c>
      <c r="AK16" s="77" t="s">
        <v>12</v>
      </c>
      <c r="AL16" s="42" t="s">
        <v>12</v>
      </c>
      <c r="AM16" s="43" t="s">
        <v>12</v>
      </c>
      <c r="AN16" s="41" t="s">
        <v>12</v>
      </c>
      <c r="AO16" s="41" t="s">
        <v>12</v>
      </c>
      <c r="AP16" s="41" t="s">
        <v>12</v>
      </c>
      <c r="AQ16" s="41" t="s">
        <v>12</v>
      </c>
      <c r="AR16" s="42" t="s">
        <v>12</v>
      </c>
      <c r="AS16" s="19" t="s">
        <v>12</v>
      </c>
      <c r="AT16" s="19" t="s">
        <v>12</v>
      </c>
      <c r="AU16" s="19" t="s">
        <v>12</v>
      </c>
      <c r="AV16" s="20" t="s">
        <v>12</v>
      </c>
    </row>
  </sheetData>
  <mergeCells count="9">
    <mergeCell ref="AS6:AV6"/>
    <mergeCell ref="A1:D8"/>
    <mergeCell ref="E6:K6"/>
    <mergeCell ref="L6:N6"/>
    <mergeCell ref="O6:S6"/>
    <mergeCell ref="T6:Z6"/>
    <mergeCell ref="AA6:AE6"/>
    <mergeCell ref="AF6:AL6"/>
    <mergeCell ref="AM6:A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3"/>
  <sheetViews>
    <sheetView zoomScale="75" zoomScaleNormal="7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F6" sqref="AF6:AV6"/>
    </sheetView>
  </sheetViews>
  <sheetFormatPr defaultColWidth="9.140625" defaultRowHeight="12.75"/>
  <cols>
    <col min="1" max="1" width="11.28125" style="0" bestFit="1" customWidth="1"/>
    <col min="2" max="2" width="15.57421875" style="0" bestFit="1" customWidth="1"/>
    <col min="3" max="3" width="14.28125" style="0" bestFit="1" customWidth="1"/>
    <col min="4" max="4" width="6.421875" style="0" bestFit="1" customWidth="1"/>
    <col min="5" max="7" width="9.421875" style="0" bestFit="1" customWidth="1"/>
    <col min="8" max="8" width="8.8515625" style="0" bestFit="1" customWidth="1"/>
    <col min="9" max="13" width="9.421875" style="0" bestFit="1" customWidth="1"/>
    <col min="14" max="48" width="10.8515625" style="0" bestFit="1" customWidth="1"/>
  </cols>
  <sheetData>
    <row r="1" spans="1:11" ht="12.75" customHeight="1">
      <c r="A1" s="185" t="s">
        <v>74</v>
      </c>
      <c r="B1" s="185"/>
      <c r="C1" s="185"/>
      <c r="D1" s="185"/>
      <c r="E1" s="6"/>
      <c r="F1" s="6"/>
      <c r="G1" s="1"/>
      <c r="H1" s="1"/>
      <c r="I1" s="1"/>
      <c r="J1" s="1"/>
      <c r="K1" s="1"/>
    </row>
    <row r="2" spans="1:11" ht="12.75">
      <c r="A2" s="185"/>
      <c r="B2" s="185"/>
      <c r="C2" s="185"/>
      <c r="D2" s="185"/>
      <c r="E2" s="6"/>
      <c r="F2" s="6"/>
      <c r="G2" s="1"/>
      <c r="H2" s="1"/>
      <c r="I2" s="1"/>
      <c r="J2" s="1"/>
      <c r="K2" s="1"/>
    </row>
    <row r="3" spans="1:11" ht="12.75">
      <c r="A3" s="185"/>
      <c r="B3" s="185"/>
      <c r="C3" s="185"/>
      <c r="D3" s="185"/>
      <c r="E3" s="6"/>
      <c r="F3" s="6"/>
      <c r="G3" s="1"/>
      <c r="H3" s="1"/>
      <c r="I3" s="1"/>
      <c r="J3" s="1"/>
      <c r="K3" s="1"/>
    </row>
    <row r="4" spans="1:11" ht="12.75">
      <c r="A4" s="185"/>
      <c r="B4" s="185"/>
      <c r="C4" s="185"/>
      <c r="D4" s="185"/>
      <c r="E4" s="6"/>
      <c r="F4" s="6"/>
      <c r="G4" s="1"/>
      <c r="H4" s="1"/>
      <c r="I4" s="1"/>
      <c r="J4" s="1"/>
      <c r="K4" s="1"/>
    </row>
    <row r="5" spans="1:11" ht="12.75">
      <c r="A5" s="185"/>
      <c r="B5" s="185"/>
      <c r="C5" s="185"/>
      <c r="D5" s="185"/>
      <c r="E5" s="6"/>
      <c r="F5" s="6"/>
      <c r="G5" s="1"/>
      <c r="H5" s="1"/>
      <c r="I5" s="1"/>
      <c r="J5" s="1"/>
      <c r="K5" s="1"/>
    </row>
    <row r="6" spans="1:48" ht="18">
      <c r="A6" s="185"/>
      <c r="B6" s="185"/>
      <c r="C6" s="185"/>
      <c r="D6" s="185"/>
      <c r="E6" s="187" t="s">
        <v>64</v>
      </c>
      <c r="F6" s="187"/>
      <c r="G6" s="187"/>
      <c r="H6" s="187"/>
      <c r="I6" s="187"/>
      <c r="J6" s="187"/>
      <c r="K6" s="187"/>
      <c r="L6" s="187" t="s">
        <v>65</v>
      </c>
      <c r="M6" s="187"/>
      <c r="N6" s="187"/>
      <c r="O6" s="187" t="s">
        <v>66</v>
      </c>
      <c r="P6" s="187"/>
      <c r="Q6" s="187"/>
      <c r="R6" s="187"/>
      <c r="S6" s="187"/>
      <c r="T6" s="188" t="s">
        <v>122</v>
      </c>
      <c r="U6" s="188"/>
      <c r="V6" s="188"/>
      <c r="W6" s="188"/>
      <c r="X6" s="188"/>
      <c r="Y6" s="188"/>
      <c r="Z6" s="188"/>
      <c r="AA6" s="188" t="s">
        <v>118</v>
      </c>
      <c r="AB6" s="188"/>
      <c r="AC6" s="188"/>
      <c r="AD6" s="188"/>
      <c r="AE6" s="188"/>
      <c r="AF6" s="188" t="s">
        <v>119</v>
      </c>
      <c r="AG6" s="188"/>
      <c r="AH6" s="188"/>
      <c r="AI6" s="188"/>
      <c r="AJ6" s="188"/>
      <c r="AK6" s="188"/>
      <c r="AL6" s="188"/>
      <c r="AM6" s="188" t="s">
        <v>120</v>
      </c>
      <c r="AN6" s="188"/>
      <c r="AO6" s="188"/>
      <c r="AP6" s="188"/>
      <c r="AQ6" s="188"/>
      <c r="AR6" s="188"/>
      <c r="AS6" s="184" t="s">
        <v>121</v>
      </c>
      <c r="AT6" s="184"/>
      <c r="AU6" s="184"/>
      <c r="AV6" s="184"/>
    </row>
    <row r="7" spans="1:11" ht="12.75">
      <c r="A7" s="185"/>
      <c r="B7" s="185"/>
      <c r="C7" s="185"/>
      <c r="D7" s="185"/>
      <c r="E7" s="6"/>
      <c r="F7" s="6"/>
      <c r="G7" s="1"/>
      <c r="H7" s="1"/>
      <c r="I7" s="1"/>
      <c r="J7" s="1"/>
      <c r="K7" s="1"/>
    </row>
    <row r="8" spans="1:11" ht="13.5" thickBot="1">
      <c r="A8" s="186"/>
      <c r="B8" s="186"/>
      <c r="C8" s="186"/>
      <c r="D8" s="186"/>
      <c r="E8" s="10"/>
      <c r="F8" s="10"/>
      <c r="G8" s="1"/>
      <c r="H8" s="1"/>
      <c r="I8" s="1"/>
      <c r="J8" s="1"/>
      <c r="K8" s="1"/>
    </row>
    <row r="9" spans="1:48" ht="15.75">
      <c r="A9" s="2" t="s">
        <v>0</v>
      </c>
      <c r="B9" s="2" t="s">
        <v>1</v>
      </c>
      <c r="C9" s="2" t="s">
        <v>2</v>
      </c>
      <c r="D9" s="7" t="s">
        <v>3</v>
      </c>
      <c r="E9" s="11" t="s">
        <v>14</v>
      </c>
      <c r="F9" s="12" t="s">
        <v>15</v>
      </c>
      <c r="G9" s="12" t="s">
        <v>16</v>
      </c>
      <c r="H9" s="12" t="s">
        <v>17</v>
      </c>
      <c r="I9" s="12" t="s">
        <v>18</v>
      </c>
      <c r="J9" s="12" t="s">
        <v>19</v>
      </c>
      <c r="K9" s="13" t="s">
        <v>20</v>
      </c>
      <c r="L9" s="11" t="s">
        <v>21</v>
      </c>
      <c r="M9" s="12" t="s">
        <v>22</v>
      </c>
      <c r="N9" s="13" t="s">
        <v>23</v>
      </c>
      <c r="O9" s="11" t="s">
        <v>24</v>
      </c>
      <c r="P9" s="12" t="s">
        <v>25</v>
      </c>
      <c r="Q9" s="12" t="s">
        <v>26</v>
      </c>
      <c r="R9" s="12" t="s">
        <v>27</v>
      </c>
      <c r="S9" s="13" t="s">
        <v>28</v>
      </c>
      <c r="T9" s="11" t="s">
        <v>29</v>
      </c>
      <c r="U9" s="12" t="s">
        <v>30</v>
      </c>
      <c r="V9" s="12" t="s">
        <v>31</v>
      </c>
      <c r="W9" s="12" t="s">
        <v>32</v>
      </c>
      <c r="X9" s="12" t="s">
        <v>33</v>
      </c>
      <c r="Y9" s="12" t="s">
        <v>34</v>
      </c>
      <c r="Z9" s="13" t="s">
        <v>35</v>
      </c>
      <c r="AA9" s="11" t="s">
        <v>36</v>
      </c>
      <c r="AB9" s="12" t="s">
        <v>37</v>
      </c>
      <c r="AC9" s="12" t="s">
        <v>38</v>
      </c>
      <c r="AD9" s="12" t="s">
        <v>39</v>
      </c>
      <c r="AE9" s="13" t="s">
        <v>40</v>
      </c>
      <c r="AF9" s="11" t="s">
        <v>41</v>
      </c>
      <c r="AG9" s="12" t="s">
        <v>42</v>
      </c>
      <c r="AH9" s="12" t="s">
        <v>43</v>
      </c>
      <c r="AI9" s="12" t="s">
        <v>44</v>
      </c>
      <c r="AJ9" s="12" t="s">
        <v>45</v>
      </c>
      <c r="AK9" s="12" t="s">
        <v>46</v>
      </c>
      <c r="AL9" s="13" t="s">
        <v>47</v>
      </c>
      <c r="AM9" s="11" t="s">
        <v>48</v>
      </c>
      <c r="AN9" s="12" t="s">
        <v>49</v>
      </c>
      <c r="AO9" s="12" t="s">
        <v>50</v>
      </c>
      <c r="AP9" s="12" t="s">
        <v>51</v>
      </c>
      <c r="AQ9" s="12" t="s">
        <v>52</v>
      </c>
      <c r="AR9" s="73" t="s">
        <v>53</v>
      </c>
      <c r="AS9" s="11" t="s">
        <v>108</v>
      </c>
      <c r="AT9" s="12" t="s">
        <v>109</v>
      </c>
      <c r="AU9" s="12" t="s">
        <v>110</v>
      </c>
      <c r="AV9" s="13" t="s">
        <v>111</v>
      </c>
    </row>
    <row r="10" spans="1:48" ht="12.75">
      <c r="A10" s="3">
        <v>1</v>
      </c>
      <c r="B10" s="3" t="s">
        <v>77</v>
      </c>
      <c r="C10" s="3" t="s">
        <v>78</v>
      </c>
      <c r="D10" s="8">
        <f>SUM(AP10:AR10,AI10:AL10,V10:AG10,J10:S10,E10:H10)</f>
        <v>57</v>
      </c>
      <c r="E10" s="21">
        <v>2</v>
      </c>
      <c r="F10" s="5">
        <v>3</v>
      </c>
      <c r="G10" s="5">
        <v>3</v>
      </c>
      <c r="H10" s="5">
        <v>3</v>
      </c>
      <c r="I10" s="4" t="s">
        <v>54</v>
      </c>
      <c r="J10" s="5">
        <v>3</v>
      </c>
      <c r="K10" s="22">
        <v>3</v>
      </c>
      <c r="L10" s="14">
        <v>2</v>
      </c>
      <c r="M10" s="3">
        <v>2</v>
      </c>
      <c r="N10" s="16">
        <v>2</v>
      </c>
      <c r="O10" s="21">
        <v>2</v>
      </c>
      <c r="P10" s="5">
        <v>2</v>
      </c>
      <c r="Q10" s="5">
        <v>2</v>
      </c>
      <c r="R10" s="5">
        <v>2</v>
      </c>
      <c r="S10" s="22">
        <v>2</v>
      </c>
      <c r="T10" s="28">
        <v>3</v>
      </c>
      <c r="U10" s="4">
        <v>3</v>
      </c>
      <c r="V10" s="5">
        <v>2</v>
      </c>
      <c r="W10" s="5">
        <v>2</v>
      </c>
      <c r="X10" s="5">
        <v>2</v>
      </c>
      <c r="Y10" s="5">
        <v>2</v>
      </c>
      <c r="Z10" s="22">
        <v>1</v>
      </c>
      <c r="AA10" s="21">
        <v>1</v>
      </c>
      <c r="AB10" s="5">
        <v>2</v>
      </c>
      <c r="AC10" s="5">
        <v>1</v>
      </c>
      <c r="AD10" s="5">
        <v>1</v>
      </c>
      <c r="AE10" s="22">
        <v>1</v>
      </c>
      <c r="AF10" s="21">
        <v>1</v>
      </c>
      <c r="AG10" s="5">
        <v>1</v>
      </c>
      <c r="AH10" s="4" t="s">
        <v>12</v>
      </c>
      <c r="AI10" s="5">
        <v>1</v>
      </c>
      <c r="AJ10" s="5">
        <v>1</v>
      </c>
      <c r="AK10" s="5">
        <v>1</v>
      </c>
      <c r="AL10" s="22">
        <v>1</v>
      </c>
      <c r="AM10" s="28" t="s">
        <v>12</v>
      </c>
      <c r="AN10" s="4" t="s">
        <v>12</v>
      </c>
      <c r="AO10" s="4" t="s">
        <v>12</v>
      </c>
      <c r="AP10" s="5">
        <v>1</v>
      </c>
      <c r="AQ10" s="5">
        <v>1</v>
      </c>
      <c r="AR10" s="31">
        <v>1</v>
      </c>
      <c r="AS10" s="28" t="s">
        <v>12</v>
      </c>
      <c r="AT10" s="4" t="s">
        <v>12</v>
      </c>
      <c r="AU10" s="4" t="s">
        <v>12</v>
      </c>
      <c r="AV10" s="15" t="s">
        <v>12</v>
      </c>
    </row>
    <row r="11" spans="1:48" ht="12.75">
      <c r="A11" s="3">
        <v>2</v>
      </c>
      <c r="B11" s="3" t="s">
        <v>75</v>
      </c>
      <c r="C11" s="3" t="s">
        <v>76</v>
      </c>
      <c r="D11" s="8">
        <f>SUM(O11:Y11,F11:K11,AU11)+(15*5)</f>
        <v>96</v>
      </c>
      <c r="E11" s="21" t="s">
        <v>12</v>
      </c>
      <c r="F11" s="5">
        <v>2</v>
      </c>
      <c r="G11" s="5">
        <v>2</v>
      </c>
      <c r="H11" s="5">
        <v>1</v>
      </c>
      <c r="I11" s="5">
        <v>1</v>
      </c>
      <c r="J11" s="5">
        <v>1</v>
      </c>
      <c r="K11" s="22">
        <v>2</v>
      </c>
      <c r="L11" s="14" t="s">
        <v>12</v>
      </c>
      <c r="M11" s="3" t="s">
        <v>12</v>
      </c>
      <c r="N11" s="16" t="s">
        <v>12</v>
      </c>
      <c r="O11" s="21">
        <v>1</v>
      </c>
      <c r="P11" s="5">
        <v>1</v>
      </c>
      <c r="Q11" s="5">
        <v>1</v>
      </c>
      <c r="R11" s="5">
        <v>1</v>
      </c>
      <c r="S11" s="22">
        <v>1</v>
      </c>
      <c r="T11" s="21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22" t="s">
        <v>13</v>
      </c>
      <c r="AA11" s="46" t="s">
        <v>12</v>
      </c>
      <c r="AB11" s="45" t="s">
        <v>12</v>
      </c>
      <c r="AC11" s="45" t="s">
        <v>12</v>
      </c>
      <c r="AD11" s="45" t="s">
        <v>12</v>
      </c>
      <c r="AE11" s="47" t="s">
        <v>12</v>
      </c>
      <c r="AF11" s="32" t="s">
        <v>12</v>
      </c>
      <c r="AG11" s="33" t="s">
        <v>12</v>
      </c>
      <c r="AH11" s="33" t="s">
        <v>12</v>
      </c>
      <c r="AI11" s="45" t="s">
        <v>12</v>
      </c>
      <c r="AJ11" s="45" t="s">
        <v>12</v>
      </c>
      <c r="AK11" s="38" t="s">
        <v>12</v>
      </c>
      <c r="AL11" s="39" t="s">
        <v>12</v>
      </c>
      <c r="AM11" s="40" t="s">
        <v>12</v>
      </c>
      <c r="AN11" s="38" t="s">
        <v>12</v>
      </c>
      <c r="AO11" s="38" t="s">
        <v>12</v>
      </c>
      <c r="AP11" s="38" t="s">
        <v>12</v>
      </c>
      <c r="AQ11" s="38" t="s">
        <v>12</v>
      </c>
      <c r="AR11" s="78" t="s">
        <v>12</v>
      </c>
      <c r="AS11" s="28" t="s">
        <v>54</v>
      </c>
      <c r="AT11" s="4" t="s">
        <v>54</v>
      </c>
      <c r="AU11" s="3">
        <v>1</v>
      </c>
      <c r="AV11" s="15" t="s">
        <v>54</v>
      </c>
    </row>
    <row r="12" spans="2:48" ht="12.75">
      <c r="B12" s="57" t="s">
        <v>67</v>
      </c>
      <c r="C12" s="57" t="s">
        <v>68</v>
      </c>
      <c r="D12" s="58">
        <f>SUM(E12:N12)+(23*5)</f>
        <v>128</v>
      </c>
      <c r="E12" s="59">
        <v>1</v>
      </c>
      <c r="F12" s="60">
        <v>1</v>
      </c>
      <c r="G12" s="60">
        <v>1</v>
      </c>
      <c r="H12" s="60">
        <v>2</v>
      </c>
      <c r="I12" s="60">
        <v>2</v>
      </c>
      <c r="J12" s="60">
        <v>2</v>
      </c>
      <c r="K12" s="61">
        <v>1</v>
      </c>
      <c r="L12" s="72">
        <v>1</v>
      </c>
      <c r="M12" s="57">
        <v>1</v>
      </c>
      <c r="N12" s="62">
        <v>1</v>
      </c>
      <c r="O12" s="63" t="s">
        <v>12</v>
      </c>
      <c r="P12" s="64" t="s">
        <v>12</v>
      </c>
      <c r="Q12" s="64" t="s">
        <v>12</v>
      </c>
      <c r="R12" s="64" t="s">
        <v>12</v>
      </c>
      <c r="S12" s="65" t="s">
        <v>12</v>
      </c>
      <c r="T12" s="63" t="s">
        <v>12</v>
      </c>
      <c r="U12" s="64" t="s">
        <v>12</v>
      </c>
      <c r="V12" s="64" t="s">
        <v>12</v>
      </c>
      <c r="W12" s="64" t="s">
        <v>12</v>
      </c>
      <c r="X12" s="64" t="s">
        <v>12</v>
      </c>
      <c r="Y12" s="64" t="s">
        <v>12</v>
      </c>
      <c r="Z12" s="65" t="s">
        <v>12</v>
      </c>
      <c r="AA12" s="66" t="s">
        <v>12</v>
      </c>
      <c r="AB12" s="67" t="s">
        <v>12</v>
      </c>
      <c r="AC12" s="67" t="s">
        <v>12</v>
      </c>
      <c r="AD12" s="67" t="s">
        <v>12</v>
      </c>
      <c r="AE12" s="68" t="s">
        <v>12</v>
      </c>
      <c r="AF12" s="63" t="s">
        <v>12</v>
      </c>
      <c r="AG12" s="64" t="s">
        <v>12</v>
      </c>
      <c r="AH12" s="67" t="s">
        <v>12</v>
      </c>
      <c r="AI12" s="67" t="s">
        <v>12</v>
      </c>
      <c r="AJ12" s="67" t="s">
        <v>12</v>
      </c>
      <c r="AK12" s="67" t="s">
        <v>12</v>
      </c>
      <c r="AL12" s="70" t="s">
        <v>12</v>
      </c>
      <c r="AM12" s="71" t="s">
        <v>12</v>
      </c>
      <c r="AN12" s="69" t="s">
        <v>12</v>
      </c>
      <c r="AO12" s="69" t="s">
        <v>12</v>
      </c>
      <c r="AP12" s="69" t="s">
        <v>12</v>
      </c>
      <c r="AQ12" s="69" t="s">
        <v>12</v>
      </c>
      <c r="AR12" s="79" t="s">
        <v>12</v>
      </c>
      <c r="AS12" s="71" t="s">
        <v>12</v>
      </c>
      <c r="AT12" s="69" t="s">
        <v>12</v>
      </c>
      <c r="AU12" s="69" t="s">
        <v>12</v>
      </c>
      <c r="AV12" s="70" t="s">
        <v>12</v>
      </c>
    </row>
    <row r="13" spans="1:48" ht="13.5" thickBot="1">
      <c r="A13" s="3">
        <v>3</v>
      </c>
      <c r="B13" s="3" t="s">
        <v>79</v>
      </c>
      <c r="C13" s="3" t="s">
        <v>80</v>
      </c>
      <c r="D13" s="44">
        <f>SUM(AA13:AE13,T13:W13)+(24*5)</f>
        <v>139</v>
      </c>
      <c r="E13" s="35" t="s">
        <v>12</v>
      </c>
      <c r="F13" s="36" t="s">
        <v>12</v>
      </c>
      <c r="G13" s="36" t="s">
        <v>12</v>
      </c>
      <c r="H13" s="36" t="s">
        <v>12</v>
      </c>
      <c r="I13" s="36" t="s">
        <v>12</v>
      </c>
      <c r="J13" s="36" t="s">
        <v>12</v>
      </c>
      <c r="K13" s="37" t="s">
        <v>12</v>
      </c>
      <c r="L13" s="35" t="s">
        <v>12</v>
      </c>
      <c r="M13" s="36" t="s">
        <v>12</v>
      </c>
      <c r="N13" s="37" t="s">
        <v>12</v>
      </c>
      <c r="O13" s="35" t="s">
        <v>12</v>
      </c>
      <c r="P13" s="36" t="s">
        <v>12</v>
      </c>
      <c r="Q13" s="36" t="s">
        <v>12</v>
      </c>
      <c r="R13" s="36" t="s">
        <v>12</v>
      </c>
      <c r="S13" s="37" t="s">
        <v>12</v>
      </c>
      <c r="T13" s="23">
        <v>2</v>
      </c>
      <c r="U13" s="24">
        <v>2</v>
      </c>
      <c r="V13" s="24">
        <v>3</v>
      </c>
      <c r="W13" s="24">
        <v>3</v>
      </c>
      <c r="X13" s="24" t="s">
        <v>69</v>
      </c>
      <c r="Y13" s="24" t="s">
        <v>69</v>
      </c>
      <c r="Z13" s="25" t="s">
        <v>69</v>
      </c>
      <c r="AA13" s="23">
        <v>2</v>
      </c>
      <c r="AB13" s="24">
        <v>1</v>
      </c>
      <c r="AC13" s="24">
        <v>2</v>
      </c>
      <c r="AD13" s="24">
        <v>2</v>
      </c>
      <c r="AE13" s="25">
        <v>2</v>
      </c>
      <c r="AF13" s="35" t="s">
        <v>12</v>
      </c>
      <c r="AG13" s="77" t="s">
        <v>12</v>
      </c>
      <c r="AH13" s="77" t="s">
        <v>12</v>
      </c>
      <c r="AI13" s="77" t="s">
        <v>12</v>
      </c>
      <c r="AJ13" s="77" t="s">
        <v>12</v>
      </c>
      <c r="AK13" s="77" t="s">
        <v>12</v>
      </c>
      <c r="AL13" s="42" t="s">
        <v>12</v>
      </c>
      <c r="AM13" s="43" t="s">
        <v>12</v>
      </c>
      <c r="AN13" s="41" t="s">
        <v>12</v>
      </c>
      <c r="AO13" s="41" t="s">
        <v>12</v>
      </c>
      <c r="AP13" s="41" t="s">
        <v>12</v>
      </c>
      <c r="AQ13" s="41" t="s">
        <v>12</v>
      </c>
      <c r="AR13" s="80" t="s">
        <v>12</v>
      </c>
      <c r="AS13" s="43" t="s">
        <v>12</v>
      </c>
      <c r="AT13" s="41" t="s">
        <v>12</v>
      </c>
      <c r="AU13" s="41" t="s">
        <v>12</v>
      </c>
      <c r="AV13" s="42" t="s">
        <v>12</v>
      </c>
    </row>
  </sheetData>
  <mergeCells count="9">
    <mergeCell ref="AS6:AV6"/>
    <mergeCell ref="T6:Z6"/>
    <mergeCell ref="AA6:AE6"/>
    <mergeCell ref="AF6:AL6"/>
    <mergeCell ref="AM6:AR6"/>
    <mergeCell ref="A1:D8"/>
    <mergeCell ref="E6:K6"/>
    <mergeCell ref="L6:N6"/>
    <mergeCell ref="O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zoomScale="65" zoomScaleNormal="65" workbookViewId="0" topLeftCell="A1">
      <selection activeCell="A1" sqref="A1:D8"/>
    </sheetView>
  </sheetViews>
  <sheetFormatPr defaultColWidth="9.140625" defaultRowHeight="12.75"/>
  <cols>
    <col min="1" max="1" width="11.28125" style="0" bestFit="1" customWidth="1"/>
    <col min="2" max="2" width="17.140625" style="0" bestFit="1" customWidth="1"/>
    <col min="3" max="3" width="14.28125" style="0" bestFit="1" customWidth="1"/>
    <col min="4" max="4" width="6.421875" style="106" bestFit="1" customWidth="1"/>
    <col min="5" max="7" width="9.421875" style="0" bestFit="1" customWidth="1"/>
    <col min="8" max="8" width="8.8515625" style="0" bestFit="1" customWidth="1"/>
    <col min="9" max="13" width="9.421875" style="0" bestFit="1" customWidth="1"/>
    <col min="14" max="48" width="10.8515625" style="0" bestFit="1" customWidth="1"/>
  </cols>
  <sheetData>
    <row r="1" spans="1:11" ht="12.75" customHeight="1">
      <c r="A1" s="185" t="s">
        <v>81</v>
      </c>
      <c r="B1" s="185"/>
      <c r="C1" s="185"/>
      <c r="D1" s="185"/>
      <c r="E1" s="6"/>
      <c r="F1" s="6"/>
      <c r="G1" s="1"/>
      <c r="H1" s="1"/>
      <c r="I1" s="1"/>
      <c r="J1" s="1"/>
      <c r="K1" s="1"/>
    </row>
    <row r="2" spans="1:11" ht="12.75">
      <c r="A2" s="185"/>
      <c r="B2" s="185"/>
      <c r="C2" s="185"/>
      <c r="D2" s="185"/>
      <c r="E2" s="6"/>
      <c r="F2" s="6"/>
      <c r="G2" s="1"/>
      <c r="H2" s="1"/>
      <c r="I2" s="1"/>
      <c r="J2" s="1"/>
      <c r="K2" s="1"/>
    </row>
    <row r="3" spans="1:11" ht="12.75">
      <c r="A3" s="185"/>
      <c r="B3" s="185"/>
      <c r="C3" s="185"/>
      <c r="D3" s="185"/>
      <c r="E3" s="6"/>
      <c r="F3" s="6"/>
      <c r="G3" s="1"/>
      <c r="H3" s="1"/>
      <c r="I3" s="1"/>
      <c r="J3" s="1"/>
      <c r="K3" s="1"/>
    </row>
    <row r="4" spans="1:11" ht="12.75">
      <c r="A4" s="185"/>
      <c r="B4" s="185"/>
      <c r="C4" s="185"/>
      <c r="D4" s="185"/>
      <c r="E4" s="6"/>
      <c r="F4" s="6"/>
      <c r="G4" s="1"/>
      <c r="H4" s="1"/>
      <c r="I4" s="1"/>
      <c r="J4" s="1"/>
      <c r="K4" s="1"/>
    </row>
    <row r="5" spans="1:11" ht="12.75">
      <c r="A5" s="185"/>
      <c r="B5" s="185"/>
      <c r="C5" s="185"/>
      <c r="D5" s="185"/>
      <c r="E5" s="6"/>
      <c r="F5" s="6"/>
      <c r="G5" s="1"/>
      <c r="H5" s="1"/>
      <c r="I5" s="1"/>
      <c r="J5" s="1"/>
      <c r="K5" s="1"/>
    </row>
    <row r="6" spans="1:48" ht="18">
      <c r="A6" s="185"/>
      <c r="B6" s="185"/>
      <c r="C6" s="185"/>
      <c r="D6" s="185"/>
      <c r="E6" s="187" t="s">
        <v>64</v>
      </c>
      <c r="F6" s="187"/>
      <c r="G6" s="187"/>
      <c r="H6" s="187"/>
      <c r="I6" s="187"/>
      <c r="J6" s="187"/>
      <c r="K6" s="187"/>
      <c r="L6" s="188" t="s">
        <v>65</v>
      </c>
      <c r="M6" s="188"/>
      <c r="N6" s="188"/>
      <c r="O6" s="188" t="s">
        <v>66</v>
      </c>
      <c r="P6" s="188"/>
      <c r="Q6" s="188"/>
      <c r="R6" s="188"/>
      <c r="S6" s="188"/>
      <c r="T6" s="188" t="s">
        <v>122</v>
      </c>
      <c r="U6" s="188"/>
      <c r="V6" s="188"/>
      <c r="W6" s="188"/>
      <c r="X6" s="188"/>
      <c r="Y6" s="188"/>
      <c r="Z6" s="188"/>
      <c r="AA6" s="188" t="s">
        <v>118</v>
      </c>
      <c r="AB6" s="188"/>
      <c r="AC6" s="188"/>
      <c r="AD6" s="188"/>
      <c r="AE6" s="188"/>
      <c r="AF6" s="188" t="s">
        <v>119</v>
      </c>
      <c r="AG6" s="188"/>
      <c r="AH6" s="188"/>
      <c r="AI6" s="188"/>
      <c r="AJ6" s="188"/>
      <c r="AK6" s="188"/>
      <c r="AL6" s="188"/>
      <c r="AM6" s="188" t="s">
        <v>120</v>
      </c>
      <c r="AN6" s="188"/>
      <c r="AO6" s="188"/>
      <c r="AP6" s="188"/>
      <c r="AQ6" s="188"/>
      <c r="AR6" s="188"/>
      <c r="AS6" s="188" t="s">
        <v>121</v>
      </c>
      <c r="AT6" s="188"/>
      <c r="AU6" s="188"/>
      <c r="AV6" s="188"/>
    </row>
    <row r="7" spans="1:11" ht="12.75">
      <c r="A7" s="185"/>
      <c r="B7" s="185"/>
      <c r="C7" s="185"/>
      <c r="D7" s="185"/>
      <c r="E7" s="6"/>
      <c r="F7" s="6"/>
      <c r="G7" s="1"/>
      <c r="H7" s="1"/>
      <c r="I7" s="1"/>
      <c r="J7" s="1"/>
      <c r="K7" s="1"/>
    </row>
    <row r="8" spans="1:11" ht="13.5" thickBot="1">
      <c r="A8" s="189"/>
      <c r="B8" s="189"/>
      <c r="C8" s="189"/>
      <c r="D8" s="189"/>
      <c r="E8" s="10"/>
      <c r="F8" s="10"/>
      <c r="G8" s="1"/>
      <c r="H8" s="1"/>
      <c r="I8" s="1"/>
      <c r="J8" s="1"/>
      <c r="K8" s="1"/>
    </row>
    <row r="9" spans="1:48" ht="16.5" thickBot="1">
      <c r="A9" s="2" t="s">
        <v>0</v>
      </c>
      <c r="B9" s="2" t="s">
        <v>1</v>
      </c>
      <c r="C9" s="2" t="s">
        <v>2</v>
      </c>
      <c r="D9" s="7" t="s">
        <v>3</v>
      </c>
      <c r="E9" s="107" t="s">
        <v>14</v>
      </c>
      <c r="F9" s="108" t="s">
        <v>15</v>
      </c>
      <c r="G9" s="108" t="s">
        <v>16</v>
      </c>
      <c r="H9" s="108" t="s">
        <v>17</v>
      </c>
      <c r="I9" s="108" t="s">
        <v>18</v>
      </c>
      <c r="J9" s="108" t="s">
        <v>19</v>
      </c>
      <c r="K9" s="109" t="s">
        <v>20</v>
      </c>
      <c r="L9" s="11" t="s">
        <v>21</v>
      </c>
      <c r="M9" s="12" t="s">
        <v>22</v>
      </c>
      <c r="N9" s="13" t="s">
        <v>23</v>
      </c>
      <c r="O9" s="11" t="s">
        <v>24</v>
      </c>
      <c r="P9" s="12" t="s">
        <v>25</v>
      </c>
      <c r="Q9" s="12" t="s">
        <v>26</v>
      </c>
      <c r="R9" s="12" t="s">
        <v>27</v>
      </c>
      <c r="S9" s="13" t="s">
        <v>28</v>
      </c>
      <c r="T9" s="11" t="s">
        <v>29</v>
      </c>
      <c r="U9" s="12" t="s">
        <v>30</v>
      </c>
      <c r="V9" s="12" t="s">
        <v>31</v>
      </c>
      <c r="W9" s="12" t="s">
        <v>32</v>
      </c>
      <c r="X9" s="12" t="s">
        <v>33</v>
      </c>
      <c r="Y9" s="12" t="s">
        <v>34</v>
      </c>
      <c r="Z9" s="13" t="s">
        <v>35</v>
      </c>
      <c r="AA9" s="11" t="s">
        <v>36</v>
      </c>
      <c r="AB9" s="12" t="s">
        <v>37</v>
      </c>
      <c r="AC9" s="12" t="s">
        <v>38</v>
      </c>
      <c r="AD9" s="12" t="s">
        <v>39</v>
      </c>
      <c r="AE9" s="13" t="s">
        <v>40</v>
      </c>
      <c r="AF9" s="11" t="s">
        <v>41</v>
      </c>
      <c r="AG9" s="12" t="s">
        <v>42</v>
      </c>
      <c r="AH9" s="12" t="s">
        <v>43</v>
      </c>
      <c r="AI9" s="12" t="s">
        <v>44</v>
      </c>
      <c r="AJ9" s="12" t="s">
        <v>45</v>
      </c>
      <c r="AK9" s="12" t="s">
        <v>46</v>
      </c>
      <c r="AL9" s="13" t="s">
        <v>47</v>
      </c>
      <c r="AM9" s="11" t="s">
        <v>48</v>
      </c>
      <c r="AN9" s="12" t="s">
        <v>49</v>
      </c>
      <c r="AO9" s="12" t="s">
        <v>50</v>
      </c>
      <c r="AP9" s="12" t="s">
        <v>51</v>
      </c>
      <c r="AQ9" s="12" t="s">
        <v>52</v>
      </c>
      <c r="AR9" s="13" t="s">
        <v>53</v>
      </c>
      <c r="AS9" s="11" t="s">
        <v>108</v>
      </c>
      <c r="AT9" s="12" t="s">
        <v>109</v>
      </c>
      <c r="AU9" s="12" t="s">
        <v>110</v>
      </c>
      <c r="AV9" s="13" t="s">
        <v>111</v>
      </c>
    </row>
    <row r="10" spans="1:48" ht="12.75">
      <c r="A10" s="3">
        <v>1</v>
      </c>
      <c r="B10" s="3" t="s">
        <v>82</v>
      </c>
      <c r="C10" s="3" t="s">
        <v>83</v>
      </c>
      <c r="D10" s="8">
        <f>SUM(AE10:AR10,Y10:AC10,U10,Q10:T10,O10:P10,E10:K10)</f>
        <v>72</v>
      </c>
      <c r="E10" s="110">
        <v>3</v>
      </c>
      <c r="F10" s="111">
        <v>2</v>
      </c>
      <c r="G10" s="111">
        <v>1</v>
      </c>
      <c r="H10" s="111">
        <v>2</v>
      </c>
      <c r="I10" s="111">
        <v>1</v>
      </c>
      <c r="J10" s="111">
        <v>3</v>
      </c>
      <c r="K10" s="112">
        <v>2</v>
      </c>
      <c r="L10" s="40" t="s">
        <v>12</v>
      </c>
      <c r="M10" s="38" t="s">
        <v>12</v>
      </c>
      <c r="N10" s="39" t="s">
        <v>12</v>
      </c>
      <c r="O10" s="21">
        <v>4</v>
      </c>
      <c r="P10" s="5">
        <v>4</v>
      </c>
      <c r="Q10" s="5">
        <v>2</v>
      </c>
      <c r="R10" s="5">
        <v>3</v>
      </c>
      <c r="S10" s="22">
        <v>4</v>
      </c>
      <c r="T10" s="21">
        <v>4</v>
      </c>
      <c r="U10" s="5">
        <v>3</v>
      </c>
      <c r="V10" s="4">
        <v>5</v>
      </c>
      <c r="W10" s="4">
        <v>4</v>
      </c>
      <c r="X10" s="4">
        <v>5</v>
      </c>
      <c r="Y10" s="5">
        <v>2</v>
      </c>
      <c r="Z10" s="22">
        <v>3</v>
      </c>
      <c r="AA10" s="21">
        <v>2</v>
      </c>
      <c r="AB10" s="5">
        <v>2</v>
      </c>
      <c r="AC10" s="5">
        <v>2</v>
      </c>
      <c r="AD10" s="4">
        <v>5</v>
      </c>
      <c r="AE10" s="22">
        <v>2</v>
      </c>
      <c r="AF10" s="21">
        <v>1</v>
      </c>
      <c r="AG10" s="5">
        <v>1</v>
      </c>
      <c r="AH10" s="5">
        <v>1</v>
      </c>
      <c r="AI10" s="5">
        <v>1</v>
      </c>
      <c r="AJ10" s="5">
        <v>1</v>
      </c>
      <c r="AK10" s="5">
        <v>1</v>
      </c>
      <c r="AL10" s="22">
        <v>2</v>
      </c>
      <c r="AM10" s="21">
        <v>1</v>
      </c>
      <c r="AN10" s="5">
        <v>2</v>
      </c>
      <c r="AO10" s="5">
        <v>2</v>
      </c>
      <c r="AP10" s="5">
        <v>3</v>
      </c>
      <c r="AQ10" s="5">
        <v>3</v>
      </c>
      <c r="AR10" s="22">
        <v>2</v>
      </c>
      <c r="AS10" s="28">
        <v>5</v>
      </c>
      <c r="AT10" s="4">
        <v>5</v>
      </c>
      <c r="AU10" s="4">
        <v>6</v>
      </c>
      <c r="AV10" s="15" t="s">
        <v>54</v>
      </c>
    </row>
    <row r="11" spans="1:48" ht="12.75">
      <c r="A11" s="3">
        <v>2</v>
      </c>
      <c r="B11" s="3" t="s">
        <v>84</v>
      </c>
      <c r="C11" s="3" t="s">
        <v>85</v>
      </c>
      <c r="D11" s="8">
        <f>SUM(Y11:AR11,U11,N11,E11:L11,P11,AS11:AT11)</f>
        <v>75</v>
      </c>
      <c r="E11" s="21">
        <v>4</v>
      </c>
      <c r="F11" s="5">
        <v>5</v>
      </c>
      <c r="G11" s="5">
        <v>4</v>
      </c>
      <c r="H11" s="5">
        <v>3</v>
      </c>
      <c r="I11" s="5">
        <v>2</v>
      </c>
      <c r="J11" s="5">
        <v>2</v>
      </c>
      <c r="K11" s="22">
        <v>1</v>
      </c>
      <c r="L11" s="21">
        <v>4</v>
      </c>
      <c r="M11" s="4" t="s">
        <v>12</v>
      </c>
      <c r="N11" s="22">
        <v>4</v>
      </c>
      <c r="O11" s="28">
        <v>6</v>
      </c>
      <c r="P11" s="5">
        <v>5</v>
      </c>
      <c r="Q11" s="4">
        <v>6</v>
      </c>
      <c r="R11" s="4">
        <v>5</v>
      </c>
      <c r="S11" s="15">
        <v>6</v>
      </c>
      <c r="T11" s="28">
        <v>5</v>
      </c>
      <c r="U11" s="5">
        <v>4</v>
      </c>
      <c r="V11" s="4">
        <v>6</v>
      </c>
      <c r="W11" s="4">
        <v>5</v>
      </c>
      <c r="X11" s="4">
        <v>6</v>
      </c>
      <c r="Y11" s="5">
        <v>4</v>
      </c>
      <c r="Z11" s="22">
        <v>1</v>
      </c>
      <c r="AA11" s="21">
        <v>1</v>
      </c>
      <c r="AB11" s="5">
        <v>1</v>
      </c>
      <c r="AC11" s="5">
        <v>1</v>
      </c>
      <c r="AD11" s="5">
        <v>1</v>
      </c>
      <c r="AE11" s="22">
        <v>1</v>
      </c>
      <c r="AF11" s="21">
        <v>2</v>
      </c>
      <c r="AG11" s="5">
        <v>2</v>
      </c>
      <c r="AH11" s="5">
        <v>2</v>
      </c>
      <c r="AI11" s="5">
        <v>2</v>
      </c>
      <c r="AJ11" s="5">
        <v>2</v>
      </c>
      <c r="AK11" s="5">
        <v>2</v>
      </c>
      <c r="AL11" s="22">
        <v>1</v>
      </c>
      <c r="AM11" s="21">
        <v>2</v>
      </c>
      <c r="AN11" s="5">
        <v>1</v>
      </c>
      <c r="AO11" s="5">
        <v>1</v>
      </c>
      <c r="AP11" s="5">
        <v>1</v>
      </c>
      <c r="AQ11" s="5">
        <v>1</v>
      </c>
      <c r="AR11" s="22">
        <v>1</v>
      </c>
      <c r="AS11" s="21">
        <v>3</v>
      </c>
      <c r="AT11" s="5">
        <v>4</v>
      </c>
      <c r="AU11" s="4">
        <v>5</v>
      </c>
      <c r="AV11" s="15" t="s">
        <v>54</v>
      </c>
    </row>
    <row r="12" spans="1:48" ht="12.75">
      <c r="A12" s="3">
        <v>3</v>
      </c>
      <c r="B12" s="3" t="s">
        <v>77</v>
      </c>
      <c r="C12" s="3" t="s">
        <v>78</v>
      </c>
      <c r="D12" s="8">
        <f>SUM(AP12:AR12,AI12:AL12,V12:AG12,J12:S12,E12:H12)</f>
        <v>165</v>
      </c>
      <c r="E12" s="21">
        <v>5</v>
      </c>
      <c r="F12" s="5">
        <v>6</v>
      </c>
      <c r="G12" s="5">
        <v>6</v>
      </c>
      <c r="H12" s="5">
        <v>5</v>
      </c>
      <c r="I12" s="4" t="s">
        <v>54</v>
      </c>
      <c r="J12" s="5">
        <v>5</v>
      </c>
      <c r="K12" s="22">
        <v>5</v>
      </c>
      <c r="L12" s="14">
        <v>6</v>
      </c>
      <c r="M12" s="3">
        <v>5</v>
      </c>
      <c r="N12" s="16">
        <v>6</v>
      </c>
      <c r="O12" s="21">
        <v>7</v>
      </c>
      <c r="P12" s="5">
        <v>7</v>
      </c>
      <c r="Q12" s="5">
        <v>7</v>
      </c>
      <c r="R12" s="5">
        <v>7</v>
      </c>
      <c r="S12" s="22">
        <v>7</v>
      </c>
      <c r="T12" s="28">
        <v>9</v>
      </c>
      <c r="U12" s="4">
        <v>9</v>
      </c>
      <c r="V12" s="5">
        <v>8</v>
      </c>
      <c r="W12" s="5">
        <v>7</v>
      </c>
      <c r="X12" s="5">
        <v>7</v>
      </c>
      <c r="Y12" s="5">
        <v>7</v>
      </c>
      <c r="Z12" s="22">
        <v>6</v>
      </c>
      <c r="AA12" s="21">
        <v>3</v>
      </c>
      <c r="AB12" s="5">
        <v>5</v>
      </c>
      <c r="AC12" s="5">
        <v>3</v>
      </c>
      <c r="AD12" s="5">
        <v>2</v>
      </c>
      <c r="AE12" s="22">
        <v>3</v>
      </c>
      <c r="AF12" s="21">
        <v>3</v>
      </c>
      <c r="AG12" s="5">
        <v>3</v>
      </c>
      <c r="AH12" s="4" t="s">
        <v>12</v>
      </c>
      <c r="AI12" s="5">
        <v>3</v>
      </c>
      <c r="AJ12" s="5">
        <v>3</v>
      </c>
      <c r="AK12" s="5">
        <v>3</v>
      </c>
      <c r="AL12" s="22">
        <v>3</v>
      </c>
      <c r="AM12" s="28" t="s">
        <v>12</v>
      </c>
      <c r="AN12" s="4" t="s">
        <v>12</v>
      </c>
      <c r="AO12" s="4" t="s">
        <v>12</v>
      </c>
      <c r="AP12" s="5">
        <v>4</v>
      </c>
      <c r="AQ12" s="5">
        <v>4</v>
      </c>
      <c r="AR12" s="22">
        <v>4</v>
      </c>
      <c r="AS12" s="28" t="s">
        <v>12</v>
      </c>
      <c r="AT12" s="4" t="s">
        <v>12</v>
      </c>
      <c r="AU12" s="4" t="s">
        <v>12</v>
      </c>
      <c r="AV12" s="15" t="s">
        <v>12</v>
      </c>
    </row>
    <row r="13" spans="1:48" ht="12.75">
      <c r="A13" s="3">
        <v>4</v>
      </c>
      <c r="B13" s="3" t="s">
        <v>86</v>
      </c>
      <c r="C13" s="3" t="s">
        <v>87</v>
      </c>
      <c r="D13" s="8">
        <f>SUM(AP13:AR13,L13:Z13,E13:G13,AT13:AV13)+(9*13)</f>
        <v>179</v>
      </c>
      <c r="E13" s="21">
        <v>1</v>
      </c>
      <c r="F13" s="5">
        <v>1</v>
      </c>
      <c r="G13" s="5">
        <v>3</v>
      </c>
      <c r="H13" s="5" t="s">
        <v>12</v>
      </c>
      <c r="I13" s="5" t="s">
        <v>12</v>
      </c>
      <c r="J13" s="5" t="s">
        <v>12</v>
      </c>
      <c r="K13" s="22" t="s">
        <v>12</v>
      </c>
      <c r="L13" s="21">
        <v>1</v>
      </c>
      <c r="M13" s="5">
        <v>2</v>
      </c>
      <c r="N13" s="22">
        <v>2</v>
      </c>
      <c r="O13" s="21">
        <v>2</v>
      </c>
      <c r="P13" s="5">
        <v>2</v>
      </c>
      <c r="Q13" s="5">
        <v>1</v>
      </c>
      <c r="R13" s="5">
        <v>1</v>
      </c>
      <c r="S13" s="22">
        <v>2</v>
      </c>
      <c r="T13" s="21">
        <v>2</v>
      </c>
      <c r="U13" s="5">
        <v>6</v>
      </c>
      <c r="V13" s="5">
        <v>4</v>
      </c>
      <c r="W13" s="5">
        <v>2</v>
      </c>
      <c r="X13" s="5">
        <v>2</v>
      </c>
      <c r="Y13" s="5">
        <v>5</v>
      </c>
      <c r="Z13" s="22">
        <v>2</v>
      </c>
      <c r="AA13" s="46" t="s">
        <v>12</v>
      </c>
      <c r="AB13" s="45" t="s">
        <v>12</v>
      </c>
      <c r="AC13" s="45" t="s">
        <v>12</v>
      </c>
      <c r="AD13" s="45" t="s">
        <v>12</v>
      </c>
      <c r="AE13" s="47" t="s">
        <v>12</v>
      </c>
      <c r="AF13" s="40" t="s">
        <v>12</v>
      </c>
      <c r="AG13" s="38" t="s">
        <v>12</v>
      </c>
      <c r="AH13" s="38" t="s">
        <v>12</v>
      </c>
      <c r="AI13" s="38" t="s">
        <v>12</v>
      </c>
      <c r="AJ13" s="38" t="s">
        <v>12</v>
      </c>
      <c r="AK13" s="38" t="s">
        <v>12</v>
      </c>
      <c r="AL13" s="39" t="s">
        <v>12</v>
      </c>
      <c r="AM13" s="28" t="s">
        <v>12</v>
      </c>
      <c r="AN13" s="4" t="s">
        <v>12</v>
      </c>
      <c r="AO13" s="4" t="s">
        <v>12</v>
      </c>
      <c r="AP13" s="5">
        <v>2</v>
      </c>
      <c r="AQ13" s="5">
        <v>2</v>
      </c>
      <c r="AR13" s="22">
        <v>3</v>
      </c>
      <c r="AS13" s="28" t="s">
        <v>12</v>
      </c>
      <c r="AT13" s="5">
        <v>6</v>
      </c>
      <c r="AU13" s="5">
        <v>4</v>
      </c>
      <c r="AV13" s="22">
        <v>4</v>
      </c>
    </row>
    <row r="14" spans="1:48" ht="12.75">
      <c r="A14" s="3">
        <v>5</v>
      </c>
      <c r="B14" s="3" t="s">
        <v>90</v>
      </c>
      <c r="C14" s="3" t="s">
        <v>91</v>
      </c>
      <c r="D14" s="44">
        <f>SUM(L14:Z14,AS14:AV14)+(13*13)</f>
        <v>199</v>
      </c>
      <c r="E14" s="32" t="s">
        <v>12</v>
      </c>
      <c r="F14" s="33" t="s">
        <v>12</v>
      </c>
      <c r="G14" s="33" t="s">
        <v>12</v>
      </c>
      <c r="H14" s="33" t="s">
        <v>12</v>
      </c>
      <c r="I14" s="33" t="s">
        <v>12</v>
      </c>
      <c r="J14" s="33" t="s">
        <v>12</v>
      </c>
      <c r="K14" s="34" t="s">
        <v>12</v>
      </c>
      <c r="L14" s="14">
        <v>2</v>
      </c>
      <c r="M14" s="3">
        <v>1</v>
      </c>
      <c r="N14" s="16">
        <v>1</v>
      </c>
      <c r="O14" s="21">
        <v>1</v>
      </c>
      <c r="P14" s="5">
        <v>1</v>
      </c>
      <c r="Q14" s="5">
        <v>3</v>
      </c>
      <c r="R14" s="5">
        <v>2</v>
      </c>
      <c r="S14" s="22">
        <v>3</v>
      </c>
      <c r="T14" s="21">
        <v>1</v>
      </c>
      <c r="U14" s="5">
        <v>1</v>
      </c>
      <c r="V14" s="5">
        <v>2</v>
      </c>
      <c r="W14" s="5">
        <v>1</v>
      </c>
      <c r="X14" s="5">
        <v>1</v>
      </c>
      <c r="Y14" s="5">
        <v>1</v>
      </c>
      <c r="Z14" s="22">
        <v>5</v>
      </c>
      <c r="AA14" s="46" t="s">
        <v>12</v>
      </c>
      <c r="AB14" s="45" t="s">
        <v>12</v>
      </c>
      <c r="AC14" s="45" t="s">
        <v>12</v>
      </c>
      <c r="AD14" s="45" t="s">
        <v>12</v>
      </c>
      <c r="AE14" s="47" t="s">
        <v>12</v>
      </c>
      <c r="AF14" s="46" t="s">
        <v>12</v>
      </c>
      <c r="AG14" s="38" t="s">
        <v>12</v>
      </c>
      <c r="AH14" s="38" t="s">
        <v>12</v>
      </c>
      <c r="AI14" s="38" t="s">
        <v>12</v>
      </c>
      <c r="AJ14" s="38" t="s">
        <v>12</v>
      </c>
      <c r="AK14" s="38" t="s">
        <v>12</v>
      </c>
      <c r="AL14" s="39" t="s">
        <v>12</v>
      </c>
      <c r="AM14" s="40" t="s">
        <v>12</v>
      </c>
      <c r="AN14" s="38" t="s">
        <v>12</v>
      </c>
      <c r="AO14" s="38" t="s">
        <v>12</v>
      </c>
      <c r="AP14" s="38" t="s">
        <v>12</v>
      </c>
      <c r="AQ14" s="38" t="s">
        <v>12</v>
      </c>
      <c r="AR14" s="39" t="s">
        <v>12</v>
      </c>
      <c r="AS14" s="14">
        <v>1</v>
      </c>
      <c r="AT14" s="3">
        <v>1</v>
      </c>
      <c r="AU14" s="3">
        <v>1</v>
      </c>
      <c r="AV14" s="22">
        <v>1</v>
      </c>
    </row>
    <row r="15" spans="1:48" ht="12.75">
      <c r="A15" s="3">
        <v>6</v>
      </c>
      <c r="B15" s="3" t="s">
        <v>75</v>
      </c>
      <c r="C15" s="3" t="s">
        <v>76</v>
      </c>
      <c r="D15" s="8">
        <f>SUM(O15:Y15,F15:K15,AU15)+(15*13)</f>
        <v>252</v>
      </c>
      <c r="E15" s="21" t="s">
        <v>12</v>
      </c>
      <c r="F15" s="5">
        <v>4</v>
      </c>
      <c r="G15" s="5">
        <v>5</v>
      </c>
      <c r="H15" s="5">
        <v>1</v>
      </c>
      <c r="I15" s="5">
        <v>3</v>
      </c>
      <c r="J15" s="5">
        <v>1</v>
      </c>
      <c r="K15" s="22">
        <v>4</v>
      </c>
      <c r="L15" s="14" t="s">
        <v>12</v>
      </c>
      <c r="M15" s="3" t="s">
        <v>12</v>
      </c>
      <c r="N15" s="16" t="s">
        <v>12</v>
      </c>
      <c r="O15" s="21">
        <v>3</v>
      </c>
      <c r="P15" s="5">
        <v>3</v>
      </c>
      <c r="Q15" s="5">
        <v>4</v>
      </c>
      <c r="R15" s="5">
        <v>6</v>
      </c>
      <c r="S15" s="22">
        <v>1</v>
      </c>
      <c r="T15" s="21">
        <v>3</v>
      </c>
      <c r="U15" s="5">
        <v>2</v>
      </c>
      <c r="V15" s="5">
        <v>1</v>
      </c>
      <c r="W15" s="5">
        <v>3</v>
      </c>
      <c r="X15" s="5">
        <v>3</v>
      </c>
      <c r="Y15" s="5">
        <v>3</v>
      </c>
      <c r="Z15" s="22" t="s">
        <v>13</v>
      </c>
      <c r="AA15" s="46" t="s">
        <v>12</v>
      </c>
      <c r="AB15" s="45" t="s">
        <v>12</v>
      </c>
      <c r="AC15" s="45" t="s">
        <v>12</v>
      </c>
      <c r="AD15" s="45" t="s">
        <v>12</v>
      </c>
      <c r="AE15" s="47" t="s">
        <v>12</v>
      </c>
      <c r="AF15" s="46" t="s">
        <v>12</v>
      </c>
      <c r="AG15" s="45" t="s">
        <v>12</v>
      </c>
      <c r="AH15" s="45" t="s">
        <v>12</v>
      </c>
      <c r="AI15" s="45" t="s">
        <v>12</v>
      </c>
      <c r="AJ15" s="45" t="s">
        <v>12</v>
      </c>
      <c r="AK15" s="38" t="s">
        <v>12</v>
      </c>
      <c r="AL15" s="39" t="s">
        <v>12</v>
      </c>
      <c r="AM15" s="40" t="s">
        <v>12</v>
      </c>
      <c r="AN15" s="38" t="s">
        <v>12</v>
      </c>
      <c r="AO15" s="38" t="s">
        <v>12</v>
      </c>
      <c r="AP15" s="38" t="s">
        <v>12</v>
      </c>
      <c r="AQ15" s="38" t="s">
        <v>12</v>
      </c>
      <c r="AR15" s="39" t="s">
        <v>12</v>
      </c>
      <c r="AS15" s="28" t="s">
        <v>54</v>
      </c>
      <c r="AT15" s="4" t="s">
        <v>54</v>
      </c>
      <c r="AU15" s="3">
        <v>7</v>
      </c>
      <c r="AV15" s="15" t="s">
        <v>54</v>
      </c>
    </row>
    <row r="16" spans="1:48" ht="12.75">
      <c r="A16" s="3">
        <v>7</v>
      </c>
      <c r="B16" s="3" t="s">
        <v>92</v>
      </c>
      <c r="C16" s="3" t="s">
        <v>93</v>
      </c>
      <c r="D16" s="44">
        <f>SUM(L16:Z16)+(18*13)</f>
        <v>306</v>
      </c>
      <c r="E16" s="46" t="s">
        <v>12</v>
      </c>
      <c r="F16" s="45" t="s">
        <v>12</v>
      </c>
      <c r="G16" s="45" t="s">
        <v>12</v>
      </c>
      <c r="H16" s="45" t="s">
        <v>12</v>
      </c>
      <c r="I16" s="45" t="s">
        <v>12</v>
      </c>
      <c r="J16" s="45" t="s">
        <v>12</v>
      </c>
      <c r="K16" s="47" t="s">
        <v>12</v>
      </c>
      <c r="L16" s="21">
        <v>3</v>
      </c>
      <c r="M16" s="5">
        <v>4</v>
      </c>
      <c r="N16" s="22">
        <v>5</v>
      </c>
      <c r="O16" s="21">
        <v>5</v>
      </c>
      <c r="P16" s="5">
        <v>6</v>
      </c>
      <c r="Q16" s="5">
        <v>5</v>
      </c>
      <c r="R16" s="5">
        <v>4</v>
      </c>
      <c r="S16" s="22">
        <v>5</v>
      </c>
      <c r="T16" s="21">
        <v>7</v>
      </c>
      <c r="U16" s="5">
        <v>5</v>
      </c>
      <c r="V16" s="5">
        <v>3</v>
      </c>
      <c r="W16" s="5">
        <v>6</v>
      </c>
      <c r="X16" s="5">
        <v>4</v>
      </c>
      <c r="Y16" s="5">
        <v>6</v>
      </c>
      <c r="Z16" s="22">
        <v>4</v>
      </c>
      <c r="AA16" s="46" t="s">
        <v>12</v>
      </c>
      <c r="AB16" s="45" t="s">
        <v>12</v>
      </c>
      <c r="AC16" s="45" t="s">
        <v>12</v>
      </c>
      <c r="AD16" s="45" t="s">
        <v>12</v>
      </c>
      <c r="AE16" s="47" t="s">
        <v>12</v>
      </c>
      <c r="AF16" s="46" t="s">
        <v>12</v>
      </c>
      <c r="AG16" s="45" t="s">
        <v>12</v>
      </c>
      <c r="AH16" s="45" t="s">
        <v>12</v>
      </c>
      <c r="AI16" s="45" t="s">
        <v>12</v>
      </c>
      <c r="AJ16" s="45" t="s">
        <v>12</v>
      </c>
      <c r="AK16" s="45" t="s">
        <v>12</v>
      </c>
      <c r="AL16" s="39" t="s">
        <v>12</v>
      </c>
      <c r="AM16" s="40" t="s">
        <v>12</v>
      </c>
      <c r="AN16" s="38" t="s">
        <v>12</v>
      </c>
      <c r="AO16" s="38" t="s">
        <v>12</v>
      </c>
      <c r="AP16" s="38" t="s">
        <v>12</v>
      </c>
      <c r="AQ16" s="38" t="s">
        <v>12</v>
      </c>
      <c r="AR16" s="39" t="s">
        <v>12</v>
      </c>
      <c r="AS16" s="40" t="s">
        <v>12</v>
      </c>
      <c r="AT16" s="38" t="s">
        <v>12</v>
      </c>
      <c r="AU16" s="38" t="s">
        <v>12</v>
      </c>
      <c r="AV16" s="39" t="s">
        <v>12</v>
      </c>
    </row>
    <row r="17" spans="1:48" ht="12.75">
      <c r="A17" s="3">
        <v>8</v>
      </c>
      <c r="B17" s="3" t="s">
        <v>79</v>
      </c>
      <c r="C17" s="3" t="s">
        <v>80</v>
      </c>
      <c r="D17" s="44">
        <f>SUM(AA17:AE17,T17:W17,AS18:AU18)+(20*13)</f>
        <v>312</v>
      </c>
      <c r="E17" s="46" t="s">
        <v>12</v>
      </c>
      <c r="F17" s="45" t="s">
        <v>12</v>
      </c>
      <c r="G17" s="45" t="s">
        <v>12</v>
      </c>
      <c r="H17" s="45" t="s">
        <v>12</v>
      </c>
      <c r="I17" s="45" t="s">
        <v>12</v>
      </c>
      <c r="J17" s="45" t="s">
        <v>12</v>
      </c>
      <c r="K17" s="47" t="s">
        <v>12</v>
      </c>
      <c r="L17" s="46" t="s">
        <v>12</v>
      </c>
      <c r="M17" s="45" t="s">
        <v>12</v>
      </c>
      <c r="N17" s="47" t="s">
        <v>12</v>
      </c>
      <c r="O17" s="46" t="s">
        <v>12</v>
      </c>
      <c r="P17" s="45" t="s">
        <v>12</v>
      </c>
      <c r="Q17" s="45" t="s">
        <v>12</v>
      </c>
      <c r="R17" s="45" t="s">
        <v>12</v>
      </c>
      <c r="S17" s="47" t="s">
        <v>12</v>
      </c>
      <c r="T17" s="21">
        <v>8</v>
      </c>
      <c r="U17" s="5">
        <v>7</v>
      </c>
      <c r="V17" s="5">
        <v>9</v>
      </c>
      <c r="W17" s="5">
        <v>8</v>
      </c>
      <c r="X17" s="5" t="s">
        <v>69</v>
      </c>
      <c r="Y17" s="5" t="s">
        <v>69</v>
      </c>
      <c r="Z17" s="22" t="s">
        <v>69</v>
      </c>
      <c r="AA17" s="21">
        <v>5</v>
      </c>
      <c r="AB17" s="5">
        <v>4</v>
      </c>
      <c r="AC17" s="5">
        <v>4</v>
      </c>
      <c r="AD17" s="5">
        <v>3</v>
      </c>
      <c r="AE17" s="22">
        <v>4</v>
      </c>
      <c r="AF17" s="46" t="s">
        <v>12</v>
      </c>
      <c r="AG17" s="45" t="s">
        <v>12</v>
      </c>
      <c r="AH17" s="45" t="s">
        <v>12</v>
      </c>
      <c r="AI17" s="45" t="s">
        <v>12</v>
      </c>
      <c r="AJ17" s="45" t="s">
        <v>12</v>
      </c>
      <c r="AK17" s="45" t="s">
        <v>12</v>
      </c>
      <c r="AL17" s="39" t="s">
        <v>12</v>
      </c>
      <c r="AM17" s="40" t="s">
        <v>12</v>
      </c>
      <c r="AN17" s="38" t="s">
        <v>12</v>
      </c>
      <c r="AO17" s="38" t="s">
        <v>12</v>
      </c>
      <c r="AP17" s="38" t="s">
        <v>12</v>
      </c>
      <c r="AQ17" s="38" t="s">
        <v>12</v>
      </c>
      <c r="AR17" s="39" t="s">
        <v>12</v>
      </c>
      <c r="AS17" s="40" t="s">
        <v>12</v>
      </c>
      <c r="AT17" s="38" t="s">
        <v>12</v>
      </c>
      <c r="AU17" s="38" t="s">
        <v>12</v>
      </c>
      <c r="AV17" s="39" t="s">
        <v>12</v>
      </c>
    </row>
    <row r="18" spans="1:48" ht="12.75">
      <c r="A18" s="104"/>
      <c r="B18" s="57" t="s">
        <v>67</v>
      </c>
      <c r="C18" s="57" t="s">
        <v>68</v>
      </c>
      <c r="D18" s="58">
        <f>SUM(E18:N18)+(23*13)</f>
        <v>332</v>
      </c>
      <c r="E18" s="59">
        <v>2</v>
      </c>
      <c r="F18" s="60">
        <v>3</v>
      </c>
      <c r="G18" s="60">
        <v>2</v>
      </c>
      <c r="H18" s="60">
        <v>4</v>
      </c>
      <c r="I18" s="60">
        <v>4</v>
      </c>
      <c r="J18" s="60">
        <v>4</v>
      </c>
      <c r="K18" s="61">
        <v>3</v>
      </c>
      <c r="L18" s="59">
        <v>5</v>
      </c>
      <c r="M18" s="60">
        <v>3</v>
      </c>
      <c r="N18" s="61">
        <v>3</v>
      </c>
      <c r="O18" s="66" t="s">
        <v>12</v>
      </c>
      <c r="P18" s="67" t="s">
        <v>12</v>
      </c>
      <c r="Q18" s="67" t="s">
        <v>12</v>
      </c>
      <c r="R18" s="67" t="s">
        <v>12</v>
      </c>
      <c r="S18" s="68" t="s">
        <v>12</v>
      </c>
      <c r="T18" s="66" t="s">
        <v>12</v>
      </c>
      <c r="U18" s="67" t="s">
        <v>12</v>
      </c>
      <c r="V18" s="67" t="s">
        <v>12</v>
      </c>
      <c r="W18" s="67" t="s">
        <v>12</v>
      </c>
      <c r="X18" s="67" t="s">
        <v>12</v>
      </c>
      <c r="Y18" s="67" t="s">
        <v>12</v>
      </c>
      <c r="Z18" s="68" t="s">
        <v>12</v>
      </c>
      <c r="AA18" s="66" t="s">
        <v>12</v>
      </c>
      <c r="AB18" s="67" t="s">
        <v>12</v>
      </c>
      <c r="AC18" s="67" t="s">
        <v>12</v>
      </c>
      <c r="AD18" s="67" t="s">
        <v>12</v>
      </c>
      <c r="AE18" s="68" t="s">
        <v>12</v>
      </c>
      <c r="AF18" s="66" t="s">
        <v>12</v>
      </c>
      <c r="AG18" s="67" t="s">
        <v>12</v>
      </c>
      <c r="AH18" s="67" t="s">
        <v>12</v>
      </c>
      <c r="AI18" s="67" t="s">
        <v>12</v>
      </c>
      <c r="AJ18" s="67" t="s">
        <v>12</v>
      </c>
      <c r="AK18" s="67" t="s">
        <v>12</v>
      </c>
      <c r="AL18" s="70" t="s">
        <v>12</v>
      </c>
      <c r="AM18" s="71" t="s">
        <v>12</v>
      </c>
      <c r="AN18" s="69" t="s">
        <v>12</v>
      </c>
      <c r="AO18" s="69" t="s">
        <v>12</v>
      </c>
      <c r="AP18" s="69" t="s">
        <v>12</v>
      </c>
      <c r="AQ18" s="69" t="s">
        <v>12</v>
      </c>
      <c r="AR18" s="70" t="s">
        <v>12</v>
      </c>
      <c r="AS18" s="71" t="s">
        <v>12</v>
      </c>
      <c r="AT18" s="69" t="s">
        <v>12</v>
      </c>
      <c r="AU18" s="69" t="s">
        <v>12</v>
      </c>
      <c r="AV18" s="70" t="s">
        <v>12</v>
      </c>
    </row>
    <row r="19" spans="1:48" ht="12.75">
      <c r="A19" s="3">
        <v>9</v>
      </c>
      <c r="B19" s="3" t="s">
        <v>88</v>
      </c>
      <c r="C19" s="3" t="s">
        <v>89</v>
      </c>
      <c r="D19" s="8">
        <f>SUM(AA19:AD19,T19:V19)+(25*13)</f>
        <v>362</v>
      </c>
      <c r="E19" s="91" t="s">
        <v>12</v>
      </c>
      <c r="F19" s="92" t="s">
        <v>12</v>
      </c>
      <c r="G19" s="92" t="s">
        <v>12</v>
      </c>
      <c r="H19" s="92" t="s">
        <v>12</v>
      </c>
      <c r="I19" s="92" t="s">
        <v>12</v>
      </c>
      <c r="J19" s="92" t="s">
        <v>12</v>
      </c>
      <c r="K19" s="93" t="s">
        <v>12</v>
      </c>
      <c r="L19" s="82" t="s">
        <v>12</v>
      </c>
      <c r="M19" s="94" t="s">
        <v>12</v>
      </c>
      <c r="N19" s="95" t="s">
        <v>12</v>
      </c>
      <c r="O19" s="82" t="s">
        <v>12</v>
      </c>
      <c r="P19" s="94" t="s">
        <v>12</v>
      </c>
      <c r="Q19" s="94" t="s">
        <v>12</v>
      </c>
      <c r="R19" s="94" t="s">
        <v>12</v>
      </c>
      <c r="S19" s="95" t="s">
        <v>12</v>
      </c>
      <c r="T19" s="91">
        <v>6</v>
      </c>
      <c r="U19" s="92">
        <v>8</v>
      </c>
      <c r="V19" s="92">
        <v>7</v>
      </c>
      <c r="W19" s="92" t="s">
        <v>69</v>
      </c>
      <c r="X19" s="92" t="s">
        <v>69</v>
      </c>
      <c r="Y19" s="92" t="s">
        <v>69</v>
      </c>
      <c r="Z19" s="93" t="s">
        <v>69</v>
      </c>
      <c r="AA19" s="91">
        <v>4</v>
      </c>
      <c r="AB19" s="92">
        <v>3</v>
      </c>
      <c r="AC19" s="92">
        <v>5</v>
      </c>
      <c r="AD19" s="92">
        <v>4</v>
      </c>
      <c r="AE19" s="93" t="s">
        <v>13</v>
      </c>
      <c r="AF19" s="82" t="s">
        <v>12</v>
      </c>
      <c r="AG19" s="94" t="s">
        <v>12</v>
      </c>
      <c r="AH19" s="85" t="s">
        <v>12</v>
      </c>
      <c r="AI19" s="85" t="s">
        <v>12</v>
      </c>
      <c r="AJ19" s="85" t="s">
        <v>12</v>
      </c>
      <c r="AK19" s="96" t="s">
        <v>12</v>
      </c>
      <c r="AL19" s="97" t="s">
        <v>12</v>
      </c>
      <c r="AM19" s="98" t="s">
        <v>12</v>
      </c>
      <c r="AN19" s="96" t="s">
        <v>12</v>
      </c>
      <c r="AO19" s="96" t="s">
        <v>12</v>
      </c>
      <c r="AP19" s="96" t="s">
        <v>12</v>
      </c>
      <c r="AQ19" s="96" t="s">
        <v>12</v>
      </c>
      <c r="AR19" s="97" t="s">
        <v>12</v>
      </c>
      <c r="AS19" s="99" t="s">
        <v>12</v>
      </c>
      <c r="AT19" s="100" t="s">
        <v>12</v>
      </c>
      <c r="AU19" s="100" t="s">
        <v>12</v>
      </c>
      <c r="AV19" s="101" t="s">
        <v>12</v>
      </c>
    </row>
    <row r="20" spans="2:48" s="113" customFormat="1" ht="12.75">
      <c r="B20" s="114" t="s">
        <v>72</v>
      </c>
      <c r="C20" s="114" t="s">
        <v>115</v>
      </c>
      <c r="D20" s="115">
        <f>SUM(AS20:AV20)+(29*13)</f>
        <v>385</v>
      </c>
      <c r="E20" s="116" t="s">
        <v>12</v>
      </c>
      <c r="F20" s="117" t="s">
        <v>12</v>
      </c>
      <c r="G20" s="117" t="s">
        <v>12</v>
      </c>
      <c r="H20" s="117" t="s">
        <v>12</v>
      </c>
      <c r="I20" s="117" t="s">
        <v>12</v>
      </c>
      <c r="J20" s="117" t="s">
        <v>12</v>
      </c>
      <c r="K20" s="118" t="s">
        <v>12</v>
      </c>
      <c r="L20" s="116" t="s">
        <v>12</v>
      </c>
      <c r="M20" s="117" t="s">
        <v>12</v>
      </c>
      <c r="N20" s="118" t="s">
        <v>12</v>
      </c>
      <c r="O20" s="116" t="s">
        <v>12</v>
      </c>
      <c r="P20" s="117" t="s">
        <v>12</v>
      </c>
      <c r="Q20" s="117" t="s">
        <v>12</v>
      </c>
      <c r="R20" s="117" t="s">
        <v>12</v>
      </c>
      <c r="S20" s="118" t="s">
        <v>12</v>
      </c>
      <c r="T20" s="116" t="s">
        <v>12</v>
      </c>
      <c r="U20" s="117" t="s">
        <v>12</v>
      </c>
      <c r="V20" s="117" t="s">
        <v>12</v>
      </c>
      <c r="W20" s="117" t="s">
        <v>12</v>
      </c>
      <c r="X20" s="117" t="s">
        <v>12</v>
      </c>
      <c r="Y20" s="117" t="s">
        <v>12</v>
      </c>
      <c r="Z20" s="118" t="s">
        <v>12</v>
      </c>
      <c r="AA20" s="116" t="s">
        <v>12</v>
      </c>
      <c r="AB20" s="117" t="s">
        <v>12</v>
      </c>
      <c r="AC20" s="117" t="s">
        <v>12</v>
      </c>
      <c r="AD20" s="117" t="s">
        <v>12</v>
      </c>
      <c r="AE20" s="118" t="s">
        <v>12</v>
      </c>
      <c r="AF20" s="116" t="s">
        <v>12</v>
      </c>
      <c r="AG20" s="117" t="s">
        <v>12</v>
      </c>
      <c r="AH20" s="119" t="s">
        <v>12</v>
      </c>
      <c r="AI20" s="119" t="s">
        <v>12</v>
      </c>
      <c r="AJ20" s="119" t="s">
        <v>12</v>
      </c>
      <c r="AK20" s="119" t="s">
        <v>12</v>
      </c>
      <c r="AL20" s="120" t="s">
        <v>12</v>
      </c>
      <c r="AM20" s="121" t="s">
        <v>12</v>
      </c>
      <c r="AN20" s="119" t="s">
        <v>12</v>
      </c>
      <c r="AO20" s="119" t="s">
        <v>12</v>
      </c>
      <c r="AP20" s="119" t="s">
        <v>12</v>
      </c>
      <c r="AQ20" s="119" t="s">
        <v>12</v>
      </c>
      <c r="AR20" s="120" t="s">
        <v>12</v>
      </c>
      <c r="AS20" s="122">
        <v>2</v>
      </c>
      <c r="AT20" s="123">
        <v>2</v>
      </c>
      <c r="AU20" s="123">
        <v>2</v>
      </c>
      <c r="AV20" s="124">
        <v>2</v>
      </c>
    </row>
    <row r="21" spans="1:48" ht="13.5" thickBot="1">
      <c r="A21" s="5">
        <v>10</v>
      </c>
      <c r="B21" s="5" t="s">
        <v>116</v>
      </c>
      <c r="C21" s="5" t="s">
        <v>117</v>
      </c>
      <c r="D21" s="44">
        <f>SUM(AS21:AV21)+(29*13)</f>
        <v>390</v>
      </c>
      <c r="E21" s="76" t="s">
        <v>12</v>
      </c>
      <c r="F21" s="77" t="s">
        <v>12</v>
      </c>
      <c r="G21" s="77" t="s">
        <v>12</v>
      </c>
      <c r="H21" s="77" t="s">
        <v>12</v>
      </c>
      <c r="I21" s="77" t="s">
        <v>12</v>
      </c>
      <c r="J21" s="77" t="s">
        <v>12</v>
      </c>
      <c r="K21" s="81" t="s">
        <v>12</v>
      </c>
      <c r="L21" s="76" t="s">
        <v>12</v>
      </c>
      <c r="M21" s="77" t="s">
        <v>12</v>
      </c>
      <c r="N21" s="81" t="s">
        <v>12</v>
      </c>
      <c r="O21" s="76" t="s">
        <v>12</v>
      </c>
      <c r="P21" s="77" t="s">
        <v>12</v>
      </c>
      <c r="Q21" s="77" t="s">
        <v>12</v>
      </c>
      <c r="R21" s="77" t="s">
        <v>12</v>
      </c>
      <c r="S21" s="81" t="s">
        <v>12</v>
      </c>
      <c r="T21" s="76" t="s">
        <v>12</v>
      </c>
      <c r="U21" s="77" t="s">
        <v>12</v>
      </c>
      <c r="V21" s="77" t="s">
        <v>12</v>
      </c>
      <c r="W21" s="77" t="s">
        <v>12</v>
      </c>
      <c r="X21" s="77" t="s">
        <v>12</v>
      </c>
      <c r="Y21" s="77" t="s">
        <v>12</v>
      </c>
      <c r="Z21" s="81" t="s">
        <v>12</v>
      </c>
      <c r="AA21" s="76" t="s">
        <v>12</v>
      </c>
      <c r="AB21" s="77" t="s">
        <v>12</v>
      </c>
      <c r="AC21" s="77" t="s">
        <v>12</v>
      </c>
      <c r="AD21" s="77" t="s">
        <v>12</v>
      </c>
      <c r="AE21" s="81" t="s">
        <v>12</v>
      </c>
      <c r="AF21" s="76" t="s">
        <v>12</v>
      </c>
      <c r="AG21" s="77" t="s">
        <v>12</v>
      </c>
      <c r="AH21" s="41" t="s">
        <v>12</v>
      </c>
      <c r="AI21" s="41" t="s">
        <v>12</v>
      </c>
      <c r="AJ21" s="41" t="s">
        <v>12</v>
      </c>
      <c r="AK21" s="41" t="s">
        <v>12</v>
      </c>
      <c r="AL21" s="42" t="s">
        <v>12</v>
      </c>
      <c r="AM21" s="43" t="s">
        <v>12</v>
      </c>
      <c r="AN21" s="41" t="s">
        <v>12</v>
      </c>
      <c r="AO21" s="41" t="s">
        <v>12</v>
      </c>
      <c r="AP21" s="41" t="s">
        <v>12</v>
      </c>
      <c r="AQ21" s="41" t="s">
        <v>12</v>
      </c>
      <c r="AR21" s="42" t="s">
        <v>12</v>
      </c>
      <c r="AS21" s="105">
        <v>4</v>
      </c>
      <c r="AT21" s="102">
        <v>3</v>
      </c>
      <c r="AU21" s="102">
        <v>3</v>
      </c>
      <c r="AV21" s="103">
        <v>3</v>
      </c>
    </row>
  </sheetData>
  <mergeCells count="9">
    <mergeCell ref="AS6:AV6"/>
    <mergeCell ref="A1:D8"/>
    <mergeCell ref="E6:K6"/>
    <mergeCell ref="L6:N6"/>
    <mergeCell ref="AM6:AR6"/>
    <mergeCell ref="O6:S6"/>
    <mergeCell ref="T6:Z6"/>
    <mergeCell ref="AA6:AE6"/>
    <mergeCell ref="AF6:A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="75" zoomScaleNormal="75" workbookViewId="0" topLeftCell="A1">
      <selection activeCell="A1" sqref="A1:D8"/>
    </sheetView>
  </sheetViews>
  <sheetFormatPr defaultColWidth="9.140625" defaultRowHeight="12.75"/>
  <cols>
    <col min="1" max="1" width="11.28125" style="0" bestFit="1" customWidth="1"/>
    <col min="2" max="2" width="15.421875" style="0" bestFit="1" customWidth="1"/>
    <col min="3" max="3" width="14.28125" style="0" bestFit="1" customWidth="1"/>
    <col min="4" max="4" width="6.421875" style="0" bestFit="1" customWidth="1"/>
    <col min="5" max="5" width="12.7109375" style="0" bestFit="1" customWidth="1"/>
    <col min="6" max="13" width="9.421875" style="0" bestFit="1" customWidth="1"/>
    <col min="14" max="19" width="10.8515625" style="0" bestFit="1" customWidth="1"/>
  </cols>
  <sheetData>
    <row r="1" spans="1:6" ht="12.75" customHeight="1">
      <c r="A1" s="191" t="s">
        <v>94</v>
      </c>
      <c r="B1" s="191"/>
      <c r="C1" s="191"/>
      <c r="D1" s="191"/>
      <c r="E1" s="6"/>
      <c r="F1" s="6"/>
    </row>
    <row r="2" spans="1:6" ht="12.75">
      <c r="A2" s="191"/>
      <c r="B2" s="191"/>
      <c r="C2" s="191"/>
      <c r="D2" s="191"/>
      <c r="E2" s="6"/>
      <c r="F2" s="6"/>
    </row>
    <row r="3" spans="1:6" ht="12.75">
      <c r="A3" s="191"/>
      <c r="B3" s="191"/>
      <c r="C3" s="191"/>
      <c r="D3" s="191"/>
      <c r="E3" s="6"/>
      <c r="F3" s="6"/>
    </row>
    <row r="4" spans="1:6" ht="12.75">
      <c r="A4" s="191"/>
      <c r="B4" s="191"/>
      <c r="C4" s="191"/>
      <c r="D4" s="191"/>
      <c r="E4" s="6"/>
      <c r="F4" s="6"/>
    </row>
    <row r="5" spans="1:6" ht="12.75">
      <c r="A5" s="191"/>
      <c r="B5" s="191"/>
      <c r="C5" s="191"/>
      <c r="D5" s="191"/>
      <c r="E5" s="6"/>
      <c r="F5" s="6"/>
    </row>
    <row r="6" spans="1:19" ht="54" customHeight="1">
      <c r="A6" s="191"/>
      <c r="B6" s="191"/>
      <c r="C6" s="191"/>
      <c r="D6" s="191"/>
      <c r="E6" s="52" t="s">
        <v>64</v>
      </c>
      <c r="F6" s="187" t="s">
        <v>122</v>
      </c>
      <c r="G6" s="187"/>
      <c r="H6" s="187"/>
      <c r="I6" s="190" t="s">
        <v>119</v>
      </c>
      <c r="J6" s="190"/>
      <c r="K6" s="190"/>
      <c r="L6" s="190" t="s">
        <v>120</v>
      </c>
      <c r="M6" s="190"/>
      <c r="N6" s="190"/>
      <c r="O6" s="184" t="s">
        <v>121</v>
      </c>
      <c r="P6" s="184"/>
      <c r="Q6" s="184"/>
      <c r="R6" s="184"/>
      <c r="S6" s="184"/>
    </row>
    <row r="7" spans="1:6" ht="12.75">
      <c r="A7" s="191"/>
      <c r="B7" s="191"/>
      <c r="C7" s="191"/>
      <c r="D7" s="191"/>
      <c r="E7" s="6"/>
      <c r="F7" s="6"/>
    </row>
    <row r="8" spans="1:6" ht="13.5" thickBot="1">
      <c r="A8" s="192"/>
      <c r="B8" s="192"/>
      <c r="C8" s="192"/>
      <c r="D8" s="192"/>
      <c r="E8" s="6"/>
      <c r="F8" s="6"/>
    </row>
    <row r="9" spans="1:19" ht="15.75">
      <c r="A9" s="2" t="s">
        <v>0</v>
      </c>
      <c r="B9" s="2" t="s">
        <v>1</v>
      </c>
      <c r="C9" s="2" t="s">
        <v>2</v>
      </c>
      <c r="D9" s="7" t="s">
        <v>3</v>
      </c>
      <c r="E9" s="53" t="s">
        <v>14</v>
      </c>
      <c r="F9" s="11" t="s">
        <v>15</v>
      </c>
      <c r="G9" s="12" t="s">
        <v>16</v>
      </c>
      <c r="H9" s="13" t="s">
        <v>107</v>
      </c>
      <c r="I9" s="11" t="s">
        <v>18</v>
      </c>
      <c r="J9" s="12" t="s">
        <v>19</v>
      </c>
      <c r="K9" s="13" t="s">
        <v>20</v>
      </c>
      <c r="L9" s="11" t="s">
        <v>21</v>
      </c>
      <c r="M9" s="12" t="s">
        <v>22</v>
      </c>
      <c r="N9" s="73" t="s">
        <v>23</v>
      </c>
      <c r="O9" s="11" t="s">
        <v>24</v>
      </c>
      <c r="P9" s="12" t="s">
        <v>25</v>
      </c>
      <c r="Q9" s="12" t="s">
        <v>26</v>
      </c>
      <c r="R9" s="12" t="s">
        <v>27</v>
      </c>
      <c r="S9" s="13" t="s">
        <v>28</v>
      </c>
    </row>
    <row r="10" spans="1:19" ht="12.75">
      <c r="A10" s="3">
        <v>1</v>
      </c>
      <c r="B10" s="3" t="s">
        <v>95</v>
      </c>
      <c r="C10" s="3" t="s">
        <v>96</v>
      </c>
      <c r="D10" s="8">
        <f>SUM(L10:S10,E10:F10,H10)</f>
        <v>15</v>
      </c>
      <c r="E10" s="54">
        <v>1</v>
      </c>
      <c r="F10" s="14">
        <v>1</v>
      </c>
      <c r="G10" s="4">
        <v>3</v>
      </c>
      <c r="H10" s="16">
        <v>1</v>
      </c>
      <c r="I10" s="40" t="s">
        <v>12</v>
      </c>
      <c r="J10" s="38" t="s">
        <v>12</v>
      </c>
      <c r="K10" s="39" t="s">
        <v>12</v>
      </c>
      <c r="L10" s="14">
        <v>1</v>
      </c>
      <c r="M10" s="3">
        <v>2</v>
      </c>
      <c r="N10" s="8">
        <v>2</v>
      </c>
      <c r="O10" s="14">
        <v>1</v>
      </c>
      <c r="P10" s="3">
        <v>1</v>
      </c>
      <c r="Q10" s="3">
        <v>2</v>
      </c>
      <c r="R10" s="3">
        <v>1</v>
      </c>
      <c r="S10" s="22">
        <v>2</v>
      </c>
    </row>
    <row r="11" spans="1:19" ht="12.75">
      <c r="A11" s="3">
        <v>2</v>
      </c>
      <c r="B11" s="3" t="s">
        <v>99</v>
      </c>
      <c r="C11" s="3" t="s">
        <v>100</v>
      </c>
      <c r="D11" s="8">
        <f>SUM(L11:S11,E11,G11:H11,)</f>
        <v>23</v>
      </c>
      <c r="E11" s="54">
        <v>3</v>
      </c>
      <c r="F11" s="28" t="s">
        <v>69</v>
      </c>
      <c r="G11" s="3">
        <v>2</v>
      </c>
      <c r="H11" s="16">
        <v>3</v>
      </c>
      <c r="I11" s="40" t="s">
        <v>12</v>
      </c>
      <c r="J11" s="38" t="s">
        <v>12</v>
      </c>
      <c r="K11" s="39" t="s">
        <v>12</v>
      </c>
      <c r="L11" s="14">
        <v>2</v>
      </c>
      <c r="M11" s="3">
        <v>1</v>
      </c>
      <c r="N11" s="8">
        <v>1</v>
      </c>
      <c r="O11" s="14">
        <v>2</v>
      </c>
      <c r="P11" s="3">
        <v>3</v>
      </c>
      <c r="Q11" s="3">
        <v>1</v>
      </c>
      <c r="R11" s="3">
        <v>2</v>
      </c>
      <c r="S11" s="22">
        <v>3</v>
      </c>
    </row>
    <row r="12" spans="1:19" ht="12.75">
      <c r="A12" s="3">
        <v>3</v>
      </c>
      <c r="B12" s="3" t="s">
        <v>97</v>
      </c>
      <c r="C12" s="3" t="s">
        <v>98</v>
      </c>
      <c r="D12" s="8">
        <f>SUM(G12:O12,E12)+(1*9)</f>
        <v>30</v>
      </c>
      <c r="E12" s="54">
        <v>2</v>
      </c>
      <c r="F12" s="21" t="s">
        <v>69</v>
      </c>
      <c r="G12" s="3">
        <v>1</v>
      </c>
      <c r="H12" s="16">
        <v>2</v>
      </c>
      <c r="I12" s="14">
        <v>1</v>
      </c>
      <c r="J12" s="3">
        <v>1</v>
      </c>
      <c r="K12" s="16">
        <v>1</v>
      </c>
      <c r="L12" s="14">
        <v>3</v>
      </c>
      <c r="M12" s="3">
        <v>3</v>
      </c>
      <c r="N12" s="31">
        <v>3</v>
      </c>
      <c r="O12" s="14">
        <v>4</v>
      </c>
      <c r="P12" s="4" t="s">
        <v>54</v>
      </c>
      <c r="Q12" s="4" t="s">
        <v>54</v>
      </c>
      <c r="R12" s="4" t="s">
        <v>12</v>
      </c>
      <c r="S12" s="15" t="s">
        <v>12</v>
      </c>
    </row>
    <row r="13" spans="1:19" ht="12.75">
      <c r="A13" s="3">
        <v>4</v>
      </c>
      <c r="B13" s="3" t="s">
        <v>62</v>
      </c>
      <c r="C13" s="3" t="s">
        <v>113</v>
      </c>
      <c r="D13" s="44">
        <f>SUM(O13:S13)+(6*9)</f>
        <v>66</v>
      </c>
      <c r="E13" s="55" t="s">
        <v>12</v>
      </c>
      <c r="F13" s="32" t="s">
        <v>12</v>
      </c>
      <c r="G13" s="33" t="s">
        <v>12</v>
      </c>
      <c r="H13" s="34" t="s">
        <v>12</v>
      </c>
      <c r="I13" s="32" t="s">
        <v>12</v>
      </c>
      <c r="J13" s="33" t="s">
        <v>12</v>
      </c>
      <c r="K13" s="39" t="s">
        <v>12</v>
      </c>
      <c r="L13" s="40" t="s">
        <v>12</v>
      </c>
      <c r="M13" s="38" t="s">
        <v>12</v>
      </c>
      <c r="N13" s="78" t="s">
        <v>12</v>
      </c>
      <c r="O13" s="14">
        <v>3</v>
      </c>
      <c r="P13" s="3">
        <v>2</v>
      </c>
      <c r="Q13" s="3">
        <v>3</v>
      </c>
      <c r="R13" s="5">
        <v>3</v>
      </c>
      <c r="S13" s="16">
        <v>1</v>
      </c>
    </row>
    <row r="14" spans="1:19" ht="12.75">
      <c r="A14" s="3">
        <v>5</v>
      </c>
      <c r="B14" s="3" t="s">
        <v>105</v>
      </c>
      <c r="C14" s="3" t="s">
        <v>106</v>
      </c>
      <c r="D14" s="44">
        <f>SUM(G14:H14)+(9*9)</f>
        <v>90</v>
      </c>
      <c r="E14" s="55" t="s">
        <v>12</v>
      </c>
      <c r="F14" s="14" t="s">
        <v>69</v>
      </c>
      <c r="G14" s="3">
        <v>4</v>
      </c>
      <c r="H14" s="16">
        <v>5</v>
      </c>
      <c r="I14" s="32" t="s">
        <v>12</v>
      </c>
      <c r="J14" s="33" t="s">
        <v>12</v>
      </c>
      <c r="K14" s="34" t="s">
        <v>12</v>
      </c>
      <c r="L14" s="32" t="s">
        <v>12</v>
      </c>
      <c r="M14" s="45" t="s">
        <v>12</v>
      </c>
      <c r="N14" s="75" t="s">
        <v>12</v>
      </c>
      <c r="O14" s="46" t="s">
        <v>12</v>
      </c>
      <c r="P14" s="38" t="s">
        <v>12</v>
      </c>
      <c r="Q14" s="38" t="s">
        <v>12</v>
      </c>
      <c r="R14" s="38" t="s">
        <v>12</v>
      </c>
      <c r="S14" s="39" t="s">
        <v>12</v>
      </c>
    </row>
    <row r="15" spans="1:19" ht="12.75">
      <c r="A15" s="3">
        <v>6</v>
      </c>
      <c r="B15" s="3" t="s">
        <v>103</v>
      </c>
      <c r="C15" s="3" t="s">
        <v>104</v>
      </c>
      <c r="D15" s="44">
        <f>SUM(H15)+(10*9)</f>
        <v>94</v>
      </c>
      <c r="E15" s="55" t="s">
        <v>12</v>
      </c>
      <c r="F15" s="14" t="s">
        <v>69</v>
      </c>
      <c r="G15" s="3" t="s">
        <v>69</v>
      </c>
      <c r="H15" s="16">
        <v>4</v>
      </c>
      <c r="I15" s="32" t="s">
        <v>12</v>
      </c>
      <c r="J15" s="33" t="s">
        <v>12</v>
      </c>
      <c r="K15" s="34" t="s">
        <v>12</v>
      </c>
      <c r="L15" s="82" t="s">
        <v>12</v>
      </c>
      <c r="M15" s="85" t="s">
        <v>12</v>
      </c>
      <c r="N15" s="86" t="s">
        <v>12</v>
      </c>
      <c r="O15" s="46" t="s">
        <v>12</v>
      </c>
      <c r="P15" s="38" t="s">
        <v>12</v>
      </c>
      <c r="Q15" s="38" t="s">
        <v>12</v>
      </c>
      <c r="R15" s="38" t="s">
        <v>12</v>
      </c>
      <c r="S15" s="39" t="s">
        <v>12</v>
      </c>
    </row>
    <row r="16" spans="1:19" ht="12.75">
      <c r="A16" s="3">
        <v>7</v>
      </c>
      <c r="B16" s="3" t="s">
        <v>112</v>
      </c>
      <c r="C16" s="3" t="s">
        <v>114</v>
      </c>
      <c r="D16" s="44">
        <f>SUM(O16)+(10*9)</f>
        <v>95</v>
      </c>
      <c r="E16" s="84" t="s">
        <v>12</v>
      </c>
      <c r="F16" s="32" t="s">
        <v>12</v>
      </c>
      <c r="G16" s="33" t="s">
        <v>12</v>
      </c>
      <c r="H16" s="83" t="s">
        <v>12</v>
      </c>
      <c r="I16" s="32" t="s">
        <v>12</v>
      </c>
      <c r="J16" s="33" t="s">
        <v>12</v>
      </c>
      <c r="K16" s="34" t="s">
        <v>12</v>
      </c>
      <c r="L16" s="32" t="s">
        <v>12</v>
      </c>
      <c r="M16" s="33" t="s">
        <v>12</v>
      </c>
      <c r="N16" s="34" t="s">
        <v>12</v>
      </c>
      <c r="O16" s="49">
        <v>5</v>
      </c>
      <c r="P16" s="4" t="s">
        <v>54</v>
      </c>
      <c r="Q16" s="4" t="s">
        <v>54</v>
      </c>
      <c r="R16" s="4" t="s">
        <v>54</v>
      </c>
      <c r="S16" s="15" t="s">
        <v>12</v>
      </c>
    </row>
    <row r="17" spans="1:19" ht="13.5" thickBot="1">
      <c r="A17" s="3">
        <v>8</v>
      </c>
      <c r="B17" s="3" t="s">
        <v>101</v>
      </c>
      <c r="C17" s="3" t="s">
        <v>102</v>
      </c>
      <c r="D17" s="44">
        <f>SUM(H17)+(10*9)</f>
        <v>96</v>
      </c>
      <c r="E17" s="56" t="s">
        <v>12</v>
      </c>
      <c r="F17" s="87" t="s">
        <v>69</v>
      </c>
      <c r="G17" s="88" t="s">
        <v>69</v>
      </c>
      <c r="H17" s="89">
        <v>6</v>
      </c>
      <c r="I17" s="35" t="s">
        <v>12</v>
      </c>
      <c r="J17" s="36" t="s">
        <v>12</v>
      </c>
      <c r="K17" s="37" t="s">
        <v>12</v>
      </c>
      <c r="L17" s="35" t="s">
        <v>12</v>
      </c>
      <c r="M17" s="77" t="s">
        <v>12</v>
      </c>
      <c r="N17" s="81" t="s">
        <v>12</v>
      </c>
      <c r="O17" s="90" t="s">
        <v>12</v>
      </c>
      <c r="P17" s="41" t="s">
        <v>12</v>
      </c>
      <c r="Q17" s="41" t="s">
        <v>12</v>
      </c>
      <c r="R17" s="41" t="s">
        <v>12</v>
      </c>
      <c r="S17" s="42" t="s">
        <v>12</v>
      </c>
    </row>
  </sheetData>
  <mergeCells count="5">
    <mergeCell ref="O6:S6"/>
    <mergeCell ref="L6:N6"/>
    <mergeCell ref="A1:D8"/>
    <mergeCell ref="I6:K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1" sqref="A1:C4"/>
    </sheetView>
  </sheetViews>
  <sheetFormatPr defaultColWidth="9.140625" defaultRowHeight="12.75"/>
  <cols>
    <col min="1" max="1" width="8.421875" style="0" bestFit="1" customWidth="1"/>
    <col min="2" max="2" width="14.00390625" style="0" bestFit="1" customWidth="1"/>
    <col min="3" max="3" width="9.28125" style="0" bestFit="1" customWidth="1"/>
    <col min="4" max="5" width="9.8515625" style="0" bestFit="1" customWidth="1"/>
    <col min="7" max="12" width="9.8515625" style="0" bestFit="1" customWidth="1"/>
    <col min="13" max="20" width="11.140625" style="0" bestFit="1" customWidth="1"/>
  </cols>
  <sheetData>
    <row r="1" spans="1:3" ht="12.75">
      <c r="A1" s="193" t="s">
        <v>149</v>
      </c>
      <c r="B1" s="193"/>
      <c r="C1" s="193"/>
    </row>
    <row r="2" spans="1:3" ht="12.75">
      <c r="A2" s="193"/>
      <c r="B2" s="193"/>
      <c r="C2" s="193"/>
    </row>
    <row r="3" spans="1:3" ht="12.75">
      <c r="A3" s="193"/>
      <c r="B3" s="193"/>
      <c r="C3" s="193"/>
    </row>
    <row r="4" spans="1:3" ht="12.75">
      <c r="A4" s="194"/>
      <c r="B4" s="194"/>
      <c r="C4" s="194"/>
    </row>
    <row r="5" spans="1:20" ht="15.75">
      <c r="A5" s="174" t="s">
        <v>123</v>
      </c>
      <c r="B5" s="174" t="s">
        <v>1</v>
      </c>
      <c r="C5" s="174" t="s">
        <v>124</v>
      </c>
      <c r="D5" s="174" t="s">
        <v>125</v>
      </c>
      <c r="E5" s="174" t="s">
        <v>126</v>
      </c>
      <c r="F5" s="174" t="s">
        <v>127</v>
      </c>
      <c r="G5" s="174" t="s">
        <v>128</v>
      </c>
      <c r="H5" s="174" t="s">
        <v>129</v>
      </c>
      <c r="I5" s="174" t="s">
        <v>130</v>
      </c>
      <c r="J5" s="174" t="s">
        <v>131</v>
      </c>
      <c r="K5" s="174" t="s">
        <v>132</v>
      </c>
      <c r="L5" s="174" t="s">
        <v>133</v>
      </c>
      <c r="M5" s="174" t="s">
        <v>134</v>
      </c>
      <c r="N5" s="174" t="s">
        <v>135</v>
      </c>
      <c r="O5" s="174" t="s">
        <v>136</v>
      </c>
      <c r="P5" s="174" t="s">
        <v>137</v>
      </c>
      <c r="Q5" s="174" t="s">
        <v>138</v>
      </c>
      <c r="R5" s="174" t="s">
        <v>139</v>
      </c>
      <c r="S5" s="174" t="s">
        <v>140</v>
      </c>
      <c r="T5" s="174" t="s">
        <v>141</v>
      </c>
    </row>
    <row r="6" spans="1:20" ht="12.75">
      <c r="A6" s="175">
        <v>1</v>
      </c>
      <c r="B6" s="175" t="s">
        <v>142</v>
      </c>
      <c r="C6" s="175" t="s">
        <v>143</v>
      </c>
      <c r="D6" s="176">
        <v>3</v>
      </c>
      <c r="E6" s="177">
        <v>4</v>
      </c>
      <c r="F6" s="177">
        <v>4</v>
      </c>
      <c r="G6" s="176">
        <v>3</v>
      </c>
      <c r="H6" s="176">
        <v>3</v>
      </c>
      <c r="I6" s="176">
        <v>3</v>
      </c>
      <c r="J6" s="178">
        <v>3</v>
      </c>
      <c r="K6" s="178">
        <v>4</v>
      </c>
      <c r="L6" s="178">
        <v>6</v>
      </c>
      <c r="M6" s="178">
        <v>7</v>
      </c>
      <c r="N6" s="178">
        <v>15</v>
      </c>
      <c r="O6" s="178">
        <v>6</v>
      </c>
      <c r="P6" s="178">
        <v>3</v>
      </c>
      <c r="Q6" s="178">
        <v>5</v>
      </c>
      <c r="R6" s="178">
        <v>12</v>
      </c>
      <c r="S6" s="178">
        <v>16</v>
      </c>
      <c r="T6" s="178">
        <v>2</v>
      </c>
    </row>
    <row r="7" spans="1:20" ht="12.75">
      <c r="A7" s="175">
        <v>2</v>
      </c>
      <c r="B7" s="175" t="s">
        <v>105</v>
      </c>
      <c r="C7" s="175" t="s">
        <v>106</v>
      </c>
      <c r="D7" s="176">
        <v>10</v>
      </c>
      <c r="E7" s="179" t="s">
        <v>54</v>
      </c>
      <c r="F7" s="177">
        <v>12</v>
      </c>
      <c r="G7" s="176">
        <v>2</v>
      </c>
      <c r="H7" s="176">
        <v>4</v>
      </c>
      <c r="I7" s="176">
        <v>6</v>
      </c>
      <c r="J7" s="178">
        <v>9</v>
      </c>
      <c r="K7" s="178">
        <v>8</v>
      </c>
      <c r="L7" s="180" t="s">
        <v>54</v>
      </c>
      <c r="M7" s="178">
        <v>20</v>
      </c>
      <c r="N7" s="178">
        <v>19</v>
      </c>
      <c r="O7" s="178">
        <v>1</v>
      </c>
      <c r="P7" s="178" t="s">
        <v>54</v>
      </c>
      <c r="Q7" s="178">
        <v>7</v>
      </c>
      <c r="R7" s="178">
        <v>1</v>
      </c>
      <c r="S7" s="178">
        <v>8</v>
      </c>
      <c r="T7" s="178">
        <v>18</v>
      </c>
    </row>
    <row r="8" spans="1:20" ht="12.75">
      <c r="A8" s="175">
        <v>3</v>
      </c>
      <c r="B8" s="175" t="s">
        <v>95</v>
      </c>
      <c r="C8" s="175" t="s">
        <v>144</v>
      </c>
      <c r="D8" s="176">
        <v>5</v>
      </c>
      <c r="E8" s="177" t="s">
        <v>13</v>
      </c>
      <c r="F8" s="176">
        <v>5</v>
      </c>
      <c r="G8" s="176">
        <v>7</v>
      </c>
      <c r="H8" s="176">
        <v>7</v>
      </c>
      <c r="I8" s="177">
        <v>10</v>
      </c>
      <c r="J8" s="178">
        <v>11</v>
      </c>
      <c r="K8" s="178">
        <v>7</v>
      </c>
      <c r="L8" s="178">
        <v>19</v>
      </c>
      <c r="M8" s="178">
        <v>25</v>
      </c>
      <c r="N8" s="178">
        <v>11</v>
      </c>
      <c r="O8" s="178">
        <v>8</v>
      </c>
      <c r="P8" s="178">
        <v>8</v>
      </c>
      <c r="Q8" s="178">
        <v>4</v>
      </c>
      <c r="R8" s="178">
        <v>2</v>
      </c>
      <c r="S8" s="178">
        <v>4</v>
      </c>
      <c r="T8" s="178">
        <v>12</v>
      </c>
    </row>
    <row r="9" spans="1:20" ht="12.75">
      <c r="A9" s="175">
        <v>4</v>
      </c>
      <c r="B9" s="175" t="s">
        <v>99</v>
      </c>
      <c r="C9" s="175" t="s">
        <v>145</v>
      </c>
      <c r="D9" s="176">
        <v>8</v>
      </c>
      <c r="E9" s="176">
        <v>6</v>
      </c>
      <c r="F9" s="177">
        <v>8</v>
      </c>
      <c r="G9" s="176">
        <v>6</v>
      </c>
      <c r="H9" s="176">
        <v>6</v>
      </c>
      <c r="I9" s="177">
        <v>8</v>
      </c>
      <c r="J9" s="181" t="s">
        <v>54</v>
      </c>
      <c r="K9" s="181" t="s">
        <v>54</v>
      </c>
      <c r="L9" s="181" t="s">
        <v>54</v>
      </c>
      <c r="M9" s="181" t="s">
        <v>54</v>
      </c>
      <c r="N9" s="181" t="s">
        <v>54</v>
      </c>
      <c r="O9" s="178">
        <v>5</v>
      </c>
      <c r="P9" s="178">
        <v>6</v>
      </c>
      <c r="Q9" s="178">
        <v>6</v>
      </c>
      <c r="R9" s="178">
        <v>9</v>
      </c>
      <c r="S9" s="178">
        <v>5</v>
      </c>
      <c r="T9" s="182">
        <v>9</v>
      </c>
    </row>
    <row r="10" spans="1:20" ht="12.75">
      <c r="A10" s="175">
        <v>5</v>
      </c>
      <c r="B10" s="175" t="s">
        <v>112</v>
      </c>
      <c r="C10" s="175" t="s">
        <v>114</v>
      </c>
      <c r="D10" s="176">
        <v>12</v>
      </c>
      <c r="E10" s="176">
        <v>9</v>
      </c>
      <c r="F10" s="176">
        <v>15</v>
      </c>
      <c r="G10" s="181" t="s">
        <v>54</v>
      </c>
      <c r="H10" s="181" t="s">
        <v>54</v>
      </c>
      <c r="I10" s="181" t="s">
        <v>54</v>
      </c>
      <c r="J10" s="181" t="s">
        <v>54</v>
      </c>
      <c r="K10" s="181" t="s">
        <v>54</v>
      </c>
      <c r="L10" s="181" t="s">
        <v>54</v>
      </c>
      <c r="M10" s="181" t="s">
        <v>54</v>
      </c>
      <c r="N10" s="181" t="s">
        <v>54</v>
      </c>
      <c r="O10" s="181" t="s">
        <v>54</v>
      </c>
      <c r="P10" s="181" t="s">
        <v>54</v>
      </c>
      <c r="Q10" s="181" t="s">
        <v>54</v>
      </c>
      <c r="R10" s="181" t="s">
        <v>54</v>
      </c>
      <c r="S10" s="181" t="s">
        <v>54</v>
      </c>
      <c r="T10" s="181" t="s">
        <v>54</v>
      </c>
    </row>
    <row r="11" spans="1:20" ht="12.75">
      <c r="A11" s="175">
        <v>6</v>
      </c>
      <c r="B11" s="175" t="s">
        <v>103</v>
      </c>
      <c r="C11" s="175" t="s">
        <v>104</v>
      </c>
      <c r="D11" s="176">
        <v>11</v>
      </c>
      <c r="E11" s="181" t="s">
        <v>54</v>
      </c>
      <c r="F11" s="181" t="s">
        <v>54</v>
      </c>
      <c r="G11" s="176">
        <v>10</v>
      </c>
      <c r="H11" s="177" t="s">
        <v>12</v>
      </c>
      <c r="I11" s="177" t="s">
        <v>12</v>
      </c>
      <c r="J11" s="181" t="s">
        <v>54</v>
      </c>
      <c r="K11" s="181" t="s">
        <v>54</v>
      </c>
      <c r="L11" s="181" t="s">
        <v>54</v>
      </c>
      <c r="M11" s="181" t="s">
        <v>54</v>
      </c>
      <c r="N11" s="181" t="s">
        <v>54</v>
      </c>
      <c r="O11" s="181">
        <v>12</v>
      </c>
      <c r="P11" s="181">
        <v>10</v>
      </c>
      <c r="Q11" s="181">
        <v>19</v>
      </c>
      <c r="R11" s="181">
        <v>16</v>
      </c>
      <c r="S11" s="181" t="s">
        <v>54</v>
      </c>
      <c r="T11" s="181">
        <v>19</v>
      </c>
    </row>
    <row r="12" spans="1:21" ht="12.75">
      <c r="A12" s="175">
        <v>7</v>
      </c>
      <c r="B12" s="183" t="s">
        <v>72</v>
      </c>
      <c r="C12" s="183" t="s">
        <v>146</v>
      </c>
      <c r="D12" s="181" t="s">
        <v>54</v>
      </c>
      <c r="E12" s="181" t="s">
        <v>54</v>
      </c>
      <c r="F12" s="181" t="s">
        <v>54</v>
      </c>
      <c r="G12" s="181" t="s">
        <v>54</v>
      </c>
      <c r="H12" s="181" t="s">
        <v>54</v>
      </c>
      <c r="I12" s="181" t="s">
        <v>54</v>
      </c>
      <c r="J12" s="178">
        <v>24</v>
      </c>
      <c r="K12" s="178">
        <v>28</v>
      </c>
      <c r="L12" s="178">
        <v>26</v>
      </c>
      <c r="M12" s="181" t="s">
        <v>54</v>
      </c>
      <c r="N12" s="181" t="s">
        <v>54</v>
      </c>
      <c r="O12" s="178">
        <v>11</v>
      </c>
      <c r="P12" s="178">
        <v>12</v>
      </c>
      <c r="Q12" s="178">
        <v>18</v>
      </c>
      <c r="R12" s="178">
        <v>15</v>
      </c>
      <c r="S12" s="178">
        <v>10</v>
      </c>
      <c r="T12" s="182" t="s">
        <v>54</v>
      </c>
      <c r="U12" s="130"/>
    </row>
    <row r="13" spans="1:20" ht="12.75">
      <c r="A13" s="175">
        <v>8</v>
      </c>
      <c r="B13" s="183" t="s">
        <v>147</v>
      </c>
      <c r="C13" s="183" t="s">
        <v>148</v>
      </c>
      <c r="D13" s="181" t="s">
        <v>54</v>
      </c>
      <c r="E13" s="181" t="s">
        <v>54</v>
      </c>
      <c r="F13" s="181" t="s">
        <v>54</v>
      </c>
      <c r="G13" s="181" t="s">
        <v>54</v>
      </c>
      <c r="H13" s="181" t="s">
        <v>54</v>
      </c>
      <c r="I13" s="181" t="s">
        <v>54</v>
      </c>
      <c r="J13" s="181" t="s">
        <v>54</v>
      </c>
      <c r="K13" s="181" t="s">
        <v>54</v>
      </c>
      <c r="L13" s="181" t="s">
        <v>54</v>
      </c>
      <c r="M13" s="181" t="s">
        <v>54</v>
      </c>
      <c r="N13" s="181" t="s">
        <v>54</v>
      </c>
      <c r="O13" s="178">
        <v>15</v>
      </c>
      <c r="P13" s="178">
        <v>14</v>
      </c>
      <c r="Q13" s="178">
        <v>15</v>
      </c>
      <c r="R13" s="178">
        <v>17</v>
      </c>
      <c r="S13" s="178">
        <v>21</v>
      </c>
      <c r="T13" s="178">
        <v>13</v>
      </c>
    </row>
    <row r="15" ht="13.5" thickBot="1">
      <c r="A15" s="147" t="s">
        <v>0</v>
      </c>
    </row>
    <row r="16" spans="1:21" ht="15">
      <c r="A16" s="131">
        <v>1</v>
      </c>
      <c r="B16" s="132" t="s">
        <v>142</v>
      </c>
      <c r="C16" s="132" t="s">
        <v>143</v>
      </c>
      <c r="D16" s="133">
        <v>0.7</v>
      </c>
      <c r="E16" s="133">
        <v>0.7</v>
      </c>
      <c r="F16" s="133">
        <v>0.7</v>
      </c>
      <c r="G16" s="134">
        <v>2</v>
      </c>
      <c r="H16" s="133">
        <v>0.7</v>
      </c>
      <c r="I16" s="133">
        <v>0.7</v>
      </c>
      <c r="J16" s="135">
        <v>0.7</v>
      </c>
      <c r="K16" s="135">
        <v>0.7</v>
      </c>
      <c r="L16" s="135">
        <v>0.7</v>
      </c>
      <c r="M16" s="135">
        <v>0.7</v>
      </c>
      <c r="N16" s="135">
        <v>2</v>
      </c>
      <c r="O16" s="136">
        <v>3</v>
      </c>
      <c r="P16" s="135">
        <v>0.7</v>
      </c>
      <c r="Q16" s="135">
        <v>2</v>
      </c>
      <c r="R16" s="136">
        <v>4</v>
      </c>
      <c r="S16" s="136">
        <v>5</v>
      </c>
      <c r="T16" s="135">
        <v>0.7</v>
      </c>
      <c r="U16" s="137">
        <v>11.7</v>
      </c>
    </row>
    <row r="17" spans="1:21" ht="15">
      <c r="A17" s="14">
        <v>2</v>
      </c>
      <c r="B17" s="128" t="s">
        <v>95</v>
      </c>
      <c r="C17" s="128" t="s">
        <v>144</v>
      </c>
      <c r="D17" s="138">
        <v>2</v>
      </c>
      <c r="E17" s="139" t="s">
        <v>13</v>
      </c>
      <c r="F17" s="138">
        <v>2</v>
      </c>
      <c r="G17" s="139">
        <v>4</v>
      </c>
      <c r="H17" s="139">
        <v>4</v>
      </c>
      <c r="I17" s="139">
        <v>4</v>
      </c>
      <c r="J17" s="140">
        <v>3</v>
      </c>
      <c r="K17" s="140">
        <v>2</v>
      </c>
      <c r="L17" s="140">
        <v>2</v>
      </c>
      <c r="M17" s="140">
        <v>3</v>
      </c>
      <c r="N17" s="140">
        <v>0.7</v>
      </c>
      <c r="O17" s="140">
        <v>4</v>
      </c>
      <c r="P17" s="140">
        <v>3</v>
      </c>
      <c r="Q17" s="140">
        <v>0.7</v>
      </c>
      <c r="R17" s="140">
        <v>2</v>
      </c>
      <c r="S17" s="140">
        <v>0.7</v>
      </c>
      <c r="T17" s="140">
        <v>3</v>
      </c>
      <c r="U17" s="141">
        <v>28.1</v>
      </c>
    </row>
    <row r="18" spans="1:21" ht="15">
      <c r="A18" s="14">
        <v>3</v>
      </c>
      <c r="B18" s="128" t="s">
        <v>105</v>
      </c>
      <c r="C18" s="128" t="s">
        <v>106</v>
      </c>
      <c r="D18" s="138">
        <v>4</v>
      </c>
      <c r="E18" s="139" t="s">
        <v>54</v>
      </c>
      <c r="F18" s="138">
        <v>4</v>
      </c>
      <c r="G18" s="138">
        <v>0.7</v>
      </c>
      <c r="H18" s="138">
        <v>2</v>
      </c>
      <c r="I18" s="138">
        <v>2</v>
      </c>
      <c r="J18" s="140">
        <v>2</v>
      </c>
      <c r="K18" s="140">
        <v>3</v>
      </c>
      <c r="L18" s="142" t="s">
        <v>54</v>
      </c>
      <c r="M18" s="140">
        <v>2</v>
      </c>
      <c r="N18" s="140">
        <v>3</v>
      </c>
      <c r="O18" s="140">
        <v>0.7</v>
      </c>
      <c r="P18" s="142" t="s">
        <v>54</v>
      </c>
      <c r="Q18" s="140">
        <v>4</v>
      </c>
      <c r="R18" s="140">
        <v>0.7</v>
      </c>
      <c r="S18" s="140">
        <v>3</v>
      </c>
      <c r="T18" s="142">
        <v>5</v>
      </c>
      <c r="U18" s="141">
        <v>31.1</v>
      </c>
    </row>
    <row r="19" spans="1:21" ht="15">
      <c r="A19" s="14">
        <v>4</v>
      </c>
      <c r="B19" s="128" t="s">
        <v>99</v>
      </c>
      <c r="C19" s="128" t="s">
        <v>145</v>
      </c>
      <c r="D19" s="138">
        <v>3</v>
      </c>
      <c r="E19" s="138">
        <v>2</v>
      </c>
      <c r="F19" s="138">
        <v>3</v>
      </c>
      <c r="G19" s="138">
        <v>3</v>
      </c>
      <c r="H19" s="138">
        <v>3</v>
      </c>
      <c r="I19" s="138">
        <v>3</v>
      </c>
      <c r="J19" s="138" t="s">
        <v>54</v>
      </c>
      <c r="K19" s="139" t="s">
        <v>54</v>
      </c>
      <c r="L19" s="139" t="s">
        <v>54</v>
      </c>
      <c r="M19" s="139" t="s">
        <v>54</v>
      </c>
      <c r="N19" s="139" t="s">
        <v>54</v>
      </c>
      <c r="O19" s="140">
        <v>2</v>
      </c>
      <c r="P19" s="140">
        <v>2</v>
      </c>
      <c r="Q19" s="140">
        <v>3</v>
      </c>
      <c r="R19" s="140">
        <v>3</v>
      </c>
      <c r="S19" s="140">
        <v>2</v>
      </c>
      <c r="T19" s="140">
        <v>2</v>
      </c>
      <c r="U19" s="141">
        <v>37</v>
      </c>
    </row>
    <row r="20" spans="1:21" ht="15">
      <c r="A20" s="14">
        <v>5</v>
      </c>
      <c r="B20" s="129" t="s">
        <v>72</v>
      </c>
      <c r="C20" s="129" t="s">
        <v>146</v>
      </c>
      <c r="D20" s="138" t="s">
        <v>54</v>
      </c>
      <c r="E20" s="138" t="s">
        <v>54</v>
      </c>
      <c r="F20" s="139" t="s">
        <v>54</v>
      </c>
      <c r="G20" s="139" t="s">
        <v>54</v>
      </c>
      <c r="H20" s="139" t="s">
        <v>54</v>
      </c>
      <c r="I20" s="139" t="s">
        <v>54</v>
      </c>
      <c r="J20" s="140">
        <v>4</v>
      </c>
      <c r="K20" s="140">
        <v>4</v>
      </c>
      <c r="L20" s="140">
        <v>3</v>
      </c>
      <c r="M20" s="138" t="s">
        <v>54</v>
      </c>
      <c r="N20" s="138" t="s">
        <v>54</v>
      </c>
      <c r="O20" s="140">
        <v>5</v>
      </c>
      <c r="P20" s="140">
        <v>5</v>
      </c>
      <c r="Q20" s="140">
        <v>6</v>
      </c>
      <c r="R20" s="140">
        <v>5</v>
      </c>
      <c r="S20" s="140">
        <v>4</v>
      </c>
      <c r="T20" s="140" t="s">
        <v>54</v>
      </c>
      <c r="U20" s="141">
        <v>81</v>
      </c>
    </row>
    <row r="21" spans="1:21" ht="15">
      <c r="A21" s="14">
        <v>6</v>
      </c>
      <c r="B21" s="128" t="s">
        <v>103</v>
      </c>
      <c r="C21" s="128" t="s">
        <v>104</v>
      </c>
      <c r="D21" s="138">
        <v>5</v>
      </c>
      <c r="E21" s="138" t="s">
        <v>54</v>
      </c>
      <c r="F21" s="138" t="s">
        <v>54</v>
      </c>
      <c r="G21" s="138">
        <v>5</v>
      </c>
      <c r="H21" s="138" t="s">
        <v>12</v>
      </c>
      <c r="I21" s="138" t="s">
        <v>12</v>
      </c>
      <c r="J21" s="138" t="s">
        <v>54</v>
      </c>
      <c r="K21" s="139" t="s">
        <v>54</v>
      </c>
      <c r="L21" s="139" t="s">
        <v>54</v>
      </c>
      <c r="M21" s="139" t="s">
        <v>54</v>
      </c>
      <c r="N21" s="139" t="s">
        <v>54</v>
      </c>
      <c r="O21" s="138">
        <v>6</v>
      </c>
      <c r="P21" s="138">
        <v>4</v>
      </c>
      <c r="Q21" s="138">
        <v>7</v>
      </c>
      <c r="R21" s="138">
        <v>6</v>
      </c>
      <c r="S21" s="138" t="s">
        <v>54</v>
      </c>
      <c r="T21" s="138">
        <v>6</v>
      </c>
      <c r="U21" s="141">
        <v>93</v>
      </c>
    </row>
    <row r="22" spans="1:21" ht="15">
      <c r="A22" s="14">
        <v>7</v>
      </c>
      <c r="B22" s="129" t="s">
        <v>147</v>
      </c>
      <c r="C22" s="129" t="s">
        <v>148</v>
      </c>
      <c r="D22" s="138" t="s">
        <v>54</v>
      </c>
      <c r="E22" s="138" t="s">
        <v>54</v>
      </c>
      <c r="F22" s="138" t="s">
        <v>54</v>
      </c>
      <c r="G22" s="138" t="s">
        <v>54</v>
      </c>
      <c r="H22" s="138" t="s">
        <v>54</v>
      </c>
      <c r="I22" s="138" t="s">
        <v>54</v>
      </c>
      <c r="J22" s="138" t="s">
        <v>54</v>
      </c>
      <c r="K22" s="139" t="s">
        <v>54</v>
      </c>
      <c r="L22" s="139" t="s">
        <v>54</v>
      </c>
      <c r="M22" s="139" t="s">
        <v>54</v>
      </c>
      <c r="N22" s="139" t="s">
        <v>54</v>
      </c>
      <c r="O22" s="140">
        <v>7</v>
      </c>
      <c r="P22" s="140">
        <v>6</v>
      </c>
      <c r="Q22" s="140">
        <v>5</v>
      </c>
      <c r="R22" s="140">
        <v>7</v>
      </c>
      <c r="S22" s="140">
        <v>6</v>
      </c>
      <c r="T22" s="140">
        <v>4</v>
      </c>
      <c r="U22" s="141">
        <v>98</v>
      </c>
    </row>
    <row r="23" spans="1:21" ht="15.75" thickBot="1">
      <c r="A23" s="17">
        <v>8</v>
      </c>
      <c r="B23" s="143" t="s">
        <v>112</v>
      </c>
      <c r="C23" s="143" t="s">
        <v>114</v>
      </c>
      <c r="D23" s="144">
        <v>6</v>
      </c>
      <c r="E23" s="144">
        <v>3</v>
      </c>
      <c r="F23" s="144">
        <v>5</v>
      </c>
      <c r="G23" s="144" t="s">
        <v>54</v>
      </c>
      <c r="H23" s="144" t="s">
        <v>54</v>
      </c>
      <c r="I23" s="144" t="s">
        <v>54</v>
      </c>
      <c r="J23" s="144" t="s">
        <v>54</v>
      </c>
      <c r="K23" s="144" t="s">
        <v>54</v>
      </c>
      <c r="L23" s="144" t="s">
        <v>54</v>
      </c>
      <c r="M23" s="144" t="s">
        <v>54</v>
      </c>
      <c r="N23" s="144" t="s">
        <v>54</v>
      </c>
      <c r="O23" s="144" t="s">
        <v>54</v>
      </c>
      <c r="P23" s="144" t="s">
        <v>54</v>
      </c>
      <c r="Q23" s="145" t="s">
        <v>54</v>
      </c>
      <c r="R23" s="145" t="s">
        <v>54</v>
      </c>
      <c r="S23" s="145" t="s">
        <v>54</v>
      </c>
      <c r="T23" s="145" t="s">
        <v>54</v>
      </c>
      <c r="U23" s="146">
        <v>104</v>
      </c>
    </row>
  </sheetData>
  <mergeCells count="1">
    <mergeCell ref="A1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1.28125" style="0" bestFit="1" customWidth="1"/>
    <col min="2" max="3" width="14.28125" style="0" bestFit="1" customWidth="1"/>
    <col min="4" max="4" width="6.421875" style="0" bestFit="1" customWidth="1"/>
    <col min="5" max="8" width="9.28125" style="0" bestFit="1" customWidth="1"/>
    <col min="9" max="9" width="10.57421875" style="0" bestFit="1" customWidth="1"/>
  </cols>
  <sheetData>
    <row r="1" spans="1:6" ht="12.75">
      <c r="A1" s="191" t="s">
        <v>152</v>
      </c>
      <c r="B1" s="191"/>
      <c r="C1" s="191"/>
      <c r="D1" s="191"/>
      <c r="E1" s="6"/>
      <c r="F1" s="6"/>
    </row>
    <row r="2" spans="1:6" ht="12.75">
      <c r="A2" s="191"/>
      <c r="B2" s="191"/>
      <c r="C2" s="191"/>
      <c r="D2" s="191"/>
      <c r="E2" s="6"/>
      <c r="F2" s="6"/>
    </row>
    <row r="3" spans="1:6" ht="12.75">
      <c r="A3" s="191"/>
      <c r="B3" s="191"/>
      <c r="C3" s="191"/>
      <c r="D3" s="191"/>
      <c r="E3" s="6"/>
      <c r="F3" s="6"/>
    </row>
    <row r="4" spans="1:6" ht="12.75">
      <c r="A4" s="191"/>
      <c r="B4" s="191"/>
      <c r="C4" s="191"/>
      <c r="D4" s="191"/>
      <c r="E4" s="6"/>
      <c r="F4" s="6"/>
    </row>
    <row r="5" spans="1:6" ht="12.75">
      <c r="A5" s="191"/>
      <c r="B5" s="191"/>
      <c r="C5" s="191"/>
      <c r="D5" s="191"/>
      <c r="E5" s="6"/>
      <c r="F5" s="6"/>
    </row>
    <row r="6" spans="1:9" ht="18" customHeight="1">
      <c r="A6" s="191"/>
      <c r="B6" s="191"/>
      <c r="C6" s="191"/>
      <c r="D6" s="191"/>
      <c r="E6" s="52" t="s">
        <v>150</v>
      </c>
      <c r="F6" s="125" t="s">
        <v>151</v>
      </c>
      <c r="G6" s="126" t="s">
        <v>155</v>
      </c>
      <c r="H6" s="184" t="s">
        <v>156</v>
      </c>
      <c r="I6" s="127" t="s">
        <v>157</v>
      </c>
    </row>
    <row r="7" spans="1:8" ht="15.75" customHeight="1">
      <c r="A7" s="191"/>
      <c r="B7" s="191"/>
      <c r="C7" s="191"/>
      <c r="D7" s="191"/>
      <c r="E7" s="6"/>
      <c r="F7" s="6"/>
      <c r="H7" s="195"/>
    </row>
    <row r="8" spans="1:6" ht="12.75">
      <c r="A8" s="196"/>
      <c r="B8" s="196"/>
      <c r="C8" s="196"/>
      <c r="D8" s="196"/>
      <c r="E8" s="6"/>
      <c r="F8" s="6"/>
    </row>
    <row r="9" spans="1:9" ht="15.75">
      <c r="A9" s="2" t="s">
        <v>0</v>
      </c>
      <c r="B9" s="2" t="s">
        <v>1</v>
      </c>
      <c r="C9" s="2" t="s">
        <v>2</v>
      </c>
      <c r="D9" s="2" t="s">
        <v>3</v>
      </c>
      <c r="E9" s="2" t="s">
        <v>14</v>
      </c>
      <c r="F9" s="2" t="s">
        <v>15</v>
      </c>
      <c r="G9" s="2" t="s">
        <v>16</v>
      </c>
      <c r="H9" s="2" t="s">
        <v>107</v>
      </c>
      <c r="I9" s="2" t="s">
        <v>18</v>
      </c>
    </row>
    <row r="10" spans="1:9" ht="12.75">
      <c r="A10" s="3">
        <v>1</v>
      </c>
      <c r="B10" s="3" t="s">
        <v>105</v>
      </c>
      <c r="C10" s="3" t="s">
        <v>106</v>
      </c>
      <c r="D10" s="33">
        <v>3</v>
      </c>
      <c r="E10" s="149">
        <v>1</v>
      </c>
      <c r="F10" s="148">
        <v>1</v>
      </c>
      <c r="G10" s="38">
        <v>2</v>
      </c>
      <c r="H10" s="38">
        <v>2</v>
      </c>
      <c r="I10" s="149">
        <v>1</v>
      </c>
    </row>
    <row r="11" spans="1:9" ht="12.75">
      <c r="A11" s="3">
        <v>2</v>
      </c>
      <c r="B11" s="3" t="s">
        <v>95</v>
      </c>
      <c r="C11" s="3" t="s">
        <v>96</v>
      </c>
      <c r="D11" s="3">
        <v>4</v>
      </c>
      <c r="E11" s="148">
        <v>2</v>
      </c>
      <c r="F11" s="4">
        <v>3</v>
      </c>
      <c r="G11" s="149">
        <v>1</v>
      </c>
      <c r="H11" s="148">
        <v>1</v>
      </c>
      <c r="I11" s="4">
        <v>2</v>
      </c>
    </row>
    <row r="12" spans="1:9" ht="12.75">
      <c r="A12" s="3">
        <v>3</v>
      </c>
      <c r="B12" s="3" t="s">
        <v>62</v>
      </c>
      <c r="C12" s="3" t="s">
        <v>113</v>
      </c>
      <c r="D12" s="33">
        <v>8</v>
      </c>
      <c r="E12" s="38" t="s">
        <v>12</v>
      </c>
      <c r="F12" s="149">
        <v>2</v>
      </c>
      <c r="G12" s="149">
        <v>3</v>
      </c>
      <c r="H12" s="149">
        <v>3</v>
      </c>
      <c r="I12" s="4" t="s">
        <v>12</v>
      </c>
    </row>
    <row r="13" spans="1:9" ht="12.75">
      <c r="A13" s="3">
        <v>4</v>
      </c>
      <c r="B13" s="3" t="s">
        <v>103</v>
      </c>
      <c r="C13" s="3" t="s">
        <v>104</v>
      </c>
      <c r="D13" s="33">
        <v>12</v>
      </c>
      <c r="E13" s="149">
        <v>3</v>
      </c>
      <c r="F13" s="148">
        <v>5</v>
      </c>
      <c r="G13" s="38" t="s">
        <v>12</v>
      </c>
      <c r="H13" s="149">
        <v>4</v>
      </c>
      <c r="I13" s="38" t="s">
        <v>12</v>
      </c>
    </row>
    <row r="14" spans="1:9" ht="12.75">
      <c r="A14" s="3">
        <v>5</v>
      </c>
      <c r="B14" s="3" t="s">
        <v>97</v>
      </c>
      <c r="C14" s="3" t="s">
        <v>98</v>
      </c>
      <c r="D14" s="3">
        <v>21</v>
      </c>
      <c r="E14" s="148" t="s">
        <v>12</v>
      </c>
      <c r="F14" s="148">
        <v>6</v>
      </c>
      <c r="G14" s="148">
        <v>4</v>
      </c>
      <c r="H14" s="4" t="s">
        <v>12</v>
      </c>
      <c r="I14" s="4" t="s">
        <v>12</v>
      </c>
    </row>
    <row r="15" spans="1:9" ht="12.75">
      <c r="A15" s="3">
        <v>6</v>
      </c>
      <c r="B15" s="3" t="s">
        <v>112</v>
      </c>
      <c r="C15" s="3" t="s">
        <v>114</v>
      </c>
      <c r="D15" s="33">
        <v>22</v>
      </c>
      <c r="E15" s="149" t="s">
        <v>12</v>
      </c>
      <c r="F15" s="149">
        <v>7</v>
      </c>
      <c r="G15" s="38" t="s">
        <v>12</v>
      </c>
      <c r="H15" s="149">
        <v>5</v>
      </c>
      <c r="I15" s="4" t="s">
        <v>12</v>
      </c>
    </row>
    <row r="16" spans="1:9" ht="12.75">
      <c r="A16" s="3">
        <v>7</v>
      </c>
      <c r="B16" s="3" t="s">
        <v>99</v>
      </c>
      <c r="C16" s="3" t="s">
        <v>100</v>
      </c>
      <c r="D16" s="3">
        <v>26</v>
      </c>
      <c r="E16" s="148" t="s">
        <v>12</v>
      </c>
      <c r="F16" s="148">
        <v>4</v>
      </c>
      <c r="G16" s="149" t="s">
        <v>12</v>
      </c>
      <c r="H16" s="4" t="s">
        <v>12</v>
      </c>
      <c r="I16" s="4" t="s">
        <v>12</v>
      </c>
    </row>
    <row r="17" spans="1:9" ht="12.75">
      <c r="A17" s="3">
        <v>8</v>
      </c>
      <c r="B17" s="3" t="s">
        <v>101</v>
      </c>
      <c r="C17" s="3" t="s">
        <v>102</v>
      </c>
      <c r="D17" s="33">
        <v>26</v>
      </c>
      <c r="E17" s="149" t="s">
        <v>12</v>
      </c>
      <c r="F17" s="148">
        <v>9</v>
      </c>
      <c r="G17" s="149">
        <v>6</v>
      </c>
      <c r="H17" s="38" t="s">
        <v>12</v>
      </c>
      <c r="I17" s="38" t="s">
        <v>12</v>
      </c>
    </row>
    <row r="18" spans="1:9" ht="12.75">
      <c r="A18" s="33">
        <v>9</v>
      </c>
      <c r="B18" s="5" t="s">
        <v>72</v>
      </c>
      <c r="C18" s="5" t="s">
        <v>146</v>
      </c>
      <c r="D18" s="33">
        <v>27</v>
      </c>
      <c r="E18" s="149" t="s">
        <v>12</v>
      </c>
      <c r="F18" s="148" t="s">
        <v>12</v>
      </c>
      <c r="G18" s="149">
        <v>5</v>
      </c>
      <c r="H18" s="38" t="s">
        <v>12</v>
      </c>
      <c r="I18" s="38" t="s">
        <v>12</v>
      </c>
    </row>
    <row r="19" spans="1:9" ht="12.75">
      <c r="A19" s="33">
        <v>10</v>
      </c>
      <c r="B19" s="5" t="s">
        <v>153</v>
      </c>
      <c r="C19" s="5" t="s">
        <v>154</v>
      </c>
      <c r="D19" s="33">
        <v>30</v>
      </c>
      <c r="E19" s="149" t="s">
        <v>12</v>
      </c>
      <c r="F19" s="149">
        <v>8</v>
      </c>
      <c r="G19" s="149" t="s">
        <v>12</v>
      </c>
      <c r="H19" s="38" t="s">
        <v>12</v>
      </c>
      <c r="I19" s="38" t="s">
        <v>12</v>
      </c>
    </row>
  </sheetData>
  <mergeCells count="2">
    <mergeCell ref="H6:H7"/>
    <mergeCell ref="A1:D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B13" sqref="B13"/>
    </sheetView>
  </sheetViews>
  <sheetFormatPr defaultColWidth="9.140625" defaultRowHeight="12.75"/>
  <cols>
    <col min="2" max="2" width="43.28125" style="0" bestFit="1" customWidth="1"/>
    <col min="3" max="3" width="12.57421875" style="0" bestFit="1" customWidth="1"/>
  </cols>
  <sheetData>
    <row r="1" spans="1:3" ht="12.75">
      <c r="A1" s="150"/>
      <c r="B1" s="197" t="s">
        <v>209</v>
      </c>
      <c r="C1" s="198"/>
    </row>
    <row r="2" spans="1:3" ht="13.5" thickBot="1">
      <c r="A2" s="151"/>
      <c r="B2" s="199"/>
      <c r="C2" s="200"/>
    </row>
    <row r="3" spans="1:3" ht="12.75">
      <c r="A3" s="203"/>
      <c r="B3" s="199"/>
      <c r="C3" s="200"/>
    </row>
    <row r="4" spans="1:3" ht="12.75">
      <c r="A4" s="204"/>
      <c r="B4" s="199"/>
      <c r="C4" s="200"/>
    </row>
    <row r="5" spans="1:3" ht="13.5" thickBot="1">
      <c r="A5" s="205"/>
      <c r="B5" s="201"/>
      <c r="C5" s="202"/>
    </row>
    <row r="6" spans="1:3" ht="21" thickBot="1">
      <c r="A6" s="152" t="s">
        <v>158</v>
      </c>
      <c r="B6" s="164" t="s">
        <v>211</v>
      </c>
      <c r="C6" s="153" t="s">
        <v>210</v>
      </c>
    </row>
    <row r="7" spans="1:3" ht="20.25">
      <c r="A7" s="159" t="s">
        <v>159</v>
      </c>
      <c r="B7" s="160" t="s">
        <v>163</v>
      </c>
      <c r="C7" s="161" t="s">
        <v>198</v>
      </c>
    </row>
    <row r="8" spans="1:3" ht="20.25">
      <c r="A8" s="155" t="s">
        <v>162</v>
      </c>
      <c r="B8" s="154" t="s">
        <v>200</v>
      </c>
      <c r="C8" s="156" t="s">
        <v>199</v>
      </c>
    </row>
    <row r="9" spans="1:3" ht="20.25">
      <c r="A9" s="155" t="s">
        <v>164</v>
      </c>
      <c r="B9" s="154" t="s">
        <v>160</v>
      </c>
      <c r="C9" s="156" t="s">
        <v>161</v>
      </c>
    </row>
    <row r="10" spans="1:3" ht="20.25">
      <c r="A10" s="155" t="s">
        <v>166</v>
      </c>
      <c r="B10" s="163" t="s">
        <v>201</v>
      </c>
      <c r="C10" s="156" t="s">
        <v>202</v>
      </c>
    </row>
    <row r="11" spans="1:3" ht="20.25">
      <c r="A11" s="155" t="s">
        <v>169</v>
      </c>
      <c r="B11" s="154" t="s">
        <v>203</v>
      </c>
      <c r="C11" s="156" t="s">
        <v>204</v>
      </c>
    </row>
    <row r="12" spans="1:3" ht="20.25">
      <c r="A12" s="155" t="s">
        <v>172</v>
      </c>
      <c r="B12" s="154" t="s">
        <v>176</v>
      </c>
      <c r="C12" s="156" t="s">
        <v>205</v>
      </c>
    </row>
    <row r="13" spans="1:3" ht="20.25">
      <c r="A13" s="155" t="s">
        <v>175</v>
      </c>
      <c r="B13" s="154" t="s">
        <v>165</v>
      </c>
      <c r="C13" s="156" t="s">
        <v>206</v>
      </c>
    </row>
    <row r="14" spans="1:3" ht="20.25">
      <c r="A14" s="155" t="s">
        <v>177</v>
      </c>
      <c r="B14" s="154" t="s">
        <v>181</v>
      </c>
      <c r="C14" s="156" t="s">
        <v>207</v>
      </c>
    </row>
    <row r="15" spans="1:3" ht="20.25">
      <c r="A15" s="155" t="s">
        <v>180</v>
      </c>
      <c r="B15" s="154" t="s">
        <v>167</v>
      </c>
      <c r="C15" s="156" t="s">
        <v>168</v>
      </c>
    </row>
    <row r="16" spans="1:3" ht="20.25">
      <c r="A16" s="155" t="s">
        <v>182</v>
      </c>
      <c r="B16" s="154" t="s">
        <v>170</v>
      </c>
      <c r="C16" s="156" t="s">
        <v>171</v>
      </c>
    </row>
    <row r="17" spans="1:3" ht="20.25">
      <c r="A17" s="155" t="s">
        <v>184</v>
      </c>
      <c r="B17" s="154" t="s">
        <v>173</v>
      </c>
      <c r="C17" s="156" t="s">
        <v>174</v>
      </c>
    </row>
    <row r="18" spans="1:3" ht="20.25">
      <c r="A18" s="155" t="s">
        <v>185</v>
      </c>
      <c r="B18" s="154" t="s">
        <v>178</v>
      </c>
      <c r="C18" s="156" t="s">
        <v>179</v>
      </c>
    </row>
    <row r="19" spans="1:3" ht="20.25">
      <c r="A19" s="155" t="s">
        <v>188</v>
      </c>
      <c r="B19" s="154" t="s">
        <v>212</v>
      </c>
      <c r="C19" s="156" t="s">
        <v>183</v>
      </c>
    </row>
    <row r="20" spans="1:3" ht="20.25">
      <c r="A20" s="155" t="s">
        <v>191</v>
      </c>
      <c r="B20" s="154" t="s">
        <v>186</v>
      </c>
      <c r="C20" s="156" t="s">
        <v>187</v>
      </c>
    </row>
    <row r="21" spans="1:3" ht="20.25">
      <c r="A21" s="155" t="s">
        <v>192</v>
      </c>
      <c r="B21" s="154" t="s">
        <v>189</v>
      </c>
      <c r="C21" s="156" t="s">
        <v>190</v>
      </c>
    </row>
    <row r="22" spans="1:3" ht="20.25">
      <c r="A22" s="155" t="s">
        <v>195</v>
      </c>
      <c r="B22" s="154" t="s">
        <v>193</v>
      </c>
      <c r="C22" s="156" t="s">
        <v>194</v>
      </c>
    </row>
    <row r="23" spans="1:3" ht="21" thickBot="1">
      <c r="A23" s="155" t="s">
        <v>208</v>
      </c>
      <c r="B23" s="157" t="s">
        <v>196</v>
      </c>
      <c r="C23" s="158" t="s">
        <v>197</v>
      </c>
    </row>
    <row r="24" ht="18.75" thickBot="1">
      <c r="A24" s="162"/>
    </row>
  </sheetData>
  <mergeCells count="2">
    <mergeCell ref="B1:C5"/>
    <mergeCell ref="A3:A5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D8"/>
    </sheetView>
  </sheetViews>
  <sheetFormatPr defaultColWidth="9.140625" defaultRowHeight="12.75"/>
  <cols>
    <col min="1" max="1" width="11.28125" style="0" bestFit="1" customWidth="1"/>
    <col min="2" max="2" width="25.00390625" style="0" bestFit="1" customWidth="1"/>
    <col min="3" max="3" width="14.28125" style="0" bestFit="1" customWidth="1"/>
    <col min="4" max="4" width="6.421875" style="0" bestFit="1" customWidth="1"/>
    <col min="5" max="5" width="11.00390625" style="0" customWidth="1"/>
    <col min="6" max="6" width="10.8515625" style="0" customWidth="1"/>
  </cols>
  <sheetData>
    <row r="1" spans="1:6" ht="12.75">
      <c r="A1" s="191" t="s">
        <v>214</v>
      </c>
      <c r="B1" s="191"/>
      <c r="C1" s="191"/>
      <c r="D1" s="191"/>
      <c r="E1" s="6"/>
      <c r="F1" s="6"/>
    </row>
    <row r="2" spans="1:6" ht="12.75">
      <c r="A2" s="191"/>
      <c r="B2" s="191"/>
      <c r="C2" s="191"/>
      <c r="D2" s="191"/>
      <c r="E2" s="6"/>
      <c r="F2" s="6"/>
    </row>
    <row r="3" spans="1:6" ht="12.75">
      <c r="A3" s="191"/>
      <c r="B3" s="191"/>
      <c r="C3" s="191"/>
      <c r="D3" s="191"/>
      <c r="E3" s="6"/>
      <c r="F3" s="6"/>
    </row>
    <row r="4" spans="1:6" ht="12.75">
      <c r="A4" s="191"/>
      <c r="B4" s="191"/>
      <c r="C4" s="191"/>
      <c r="D4" s="191"/>
      <c r="E4" s="6"/>
      <c r="F4" s="6"/>
    </row>
    <row r="5" spans="1:6" ht="12.75">
      <c r="A5" s="191"/>
      <c r="B5" s="191"/>
      <c r="C5" s="191"/>
      <c r="D5" s="191"/>
      <c r="E5" s="6"/>
      <c r="F5" s="6"/>
    </row>
    <row r="6" spans="1:6" ht="18">
      <c r="A6" s="191"/>
      <c r="B6" s="191"/>
      <c r="C6" s="191"/>
      <c r="D6" s="191"/>
      <c r="E6" s="52" t="s">
        <v>151</v>
      </c>
      <c r="F6" s="125" t="s">
        <v>215</v>
      </c>
    </row>
    <row r="7" spans="1:6" ht="12.75">
      <c r="A7" s="191"/>
      <c r="B7" s="191"/>
      <c r="C7" s="191"/>
      <c r="D7" s="191"/>
      <c r="E7" s="6"/>
      <c r="F7" s="6"/>
    </row>
    <row r="8" spans="1:6" ht="12.75">
      <c r="A8" s="196"/>
      <c r="B8" s="196"/>
      <c r="C8" s="196"/>
      <c r="D8" s="196"/>
      <c r="E8" s="6"/>
      <c r="F8" s="6"/>
    </row>
    <row r="9" spans="1:6" ht="15.75">
      <c r="A9" s="2" t="s">
        <v>0</v>
      </c>
      <c r="B9" s="2" t="s">
        <v>1</v>
      </c>
      <c r="C9" s="2" t="s">
        <v>2</v>
      </c>
      <c r="D9" s="2" t="s">
        <v>3</v>
      </c>
      <c r="E9" s="2" t="s">
        <v>241</v>
      </c>
      <c r="F9" s="2" t="s">
        <v>242</v>
      </c>
    </row>
    <row r="10" spans="1:6" ht="15.75">
      <c r="A10" s="3">
        <v>1</v>
      </c>
      <c r="B10" s="166" t="s">
        <v>216</v>
      </c>
      <c r="C10" s="2" t="s">
        <v>217</v>
      </c>
      <c r="D10" s="168" t="s">
        <v>219</v>
      </c>
      <c r="E10" s="169" t="s">
        <v>218</v>
      </c>
      <c r="F10" s="170" t="s">
        <v>218</v>
      </c>
    </row>
    <row r="11" spans="1:6" ht="15.75">
      <c r="A11" s="3">
        <v>2</v>
      </c>
      <c r="B11" s="166" t="s">
        <v>220</v>
      </c>
      <c r="C11" s="2" t="s">
        <v>221</v>
      </c>
      <c r="D11" s="171" t="s">
        <v>224</v>
      </c>
      <c r="E11" s="170">
        <v>2</v>
      </c>
      <c r="F11" s="170">
        <v>6</v>
      </c>
    </row>
    <row r="12" spans="1:6" ht="15.75">
      <c r="A12" s="3">
        <v>3</v>
      </c>
      <c r="B12" s="172" t="s">
        <v>229</v>
      </c>
      <c r="C12" s="173" t="s">
        <v>232</v>
      </c>
      <c r="D12" s="168" t="s">
        <v>233</v>
      </c>
      <c r="E12" s="173">
        <v>10</v>
      </c>
      <c r="F12" s="173" t="s">
        <v>218</v>
      </c>
    </row>
    <row r="13" spans="1:6" ht="15.75">
      <c r="A13" s="3">
        <v>3</v>
      </c>
      <c r="B13" s="172" t="s">
        <v>230</v>
      </c>
      <c r="C13" s="173" t="s">
        <v>117</v>
      </c>
      <c r="D13" s="168" t="s">
        <v>233</v>
      </c>
      <c r="E13" s="169">
        <v>10</v>
      </c>
      <c r="F13" s="170" t="s">
        <v>218</v>
      </c>
    </row>
    <row r="14" spans="1:6" ht="15.75">
      <c r="A14" s="3">
        <v>3</v>
      </c>
      <c r="B14" s="166" t="s">
        <v>231</v>
      </c>
      <c r="C14" s="2" t="s">
        <v>240</v>
      </c>
      <c r="D14" s="171" t="s">
        <v>233</v>
      </c>
      <c r="E14" s="170">
        <v>10</v>
      </c>
      <c r="F14" s="170" t="s">
        <v>218</v>
      </c>
    </row>
    <row r="15" spans="1:6" ht="15.75">
      <c r="A15" s="3">
        <v>6</v>
      </c>
      <c r="B15" s="166" t="s">
        <v>222</v>
      </c>
      <c r="C15" s="2" t="s">
        <v>223</v>
      </c>
      <c r="D15" s="168" t="s">
        <v>227</v>
      </c>
      <c r="E15" s="169">
        <v>3</v>
      </c>
      <c r="F15" s="169">
        <v>8</v>
      </c>
    </row>
    <row r="16" spans="1:6" ht="15.75">
      <c r="A16" s="3">
        <v>7</v>
      </c>
      <c r="B16" s="166" t="s">
        <v>225</v>
      </c>
      <c r="C16" s="2" t="s">
        <v>226</v>
      </c>
      <c r="D16" s="168" t="s">
        <v>228</v>
      </c>
      <c r="E16" s="170">
        <v>4</v>
      </c>
      <c r="F16" s="170">
        <v>8</v>
      </c>
    </row>
    <row r="17" spans="1:6" ht="15.75">
      <c r="A17" s="3">
        <v>8</v>
      </c>
      <c r="B17" s="166" t="s">
        <v>234</v>
      </c>
      <c r="C17" s="2" t="s">
        <v>235</v>
      </c>
      <c r="D17" s="168" t="s">
        <v>236</v>
      </c>
      <c r="E17" s="169">
        <v>10</v>
      </c>
      <c r="F17" s="170">
        <v>5</v>
      </c>
    </row>
    <row r="18" spans="1:6" ht="15.75">
      <c r="A18" s="33">
        <v>9</v>
      </c>
      <c r="B18" s="167" t="s">
        <v>237</v>
      </c>
      <c r="C18" s="165" t="s">
        <v>238</v>
      </c>
      <c r="D18" s="168" t="s">
        <v>239</v>
      </c>
      <c r="E18" s="169">
        <v>10</v>
      </c>
      <c r="F18" s="170">
        <v>8</v>
      </c>
    </row>
  </sheetData>
  <mergeCells count="1">
    <mergeCell ref="A1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Flexiton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gyuri</dc:creator>
  <cp:keywords/>
  <dc:description/>
  <cp:lastModifiedBy>user</cp:lastModifiedBy>
  <dcterms:created xsi:type="dcterms:W3CDTF">2007-09-05T07:24:28Z</dcterms:created>
  <dcterms:modified xsi:type="dcterms:W3CDTF">2007-11-07T14:57:14Z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